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5580" windowHeight="4605" tabRatio="885" firstSheet="2" activeTab="2"/>
  </bookViews>
  <sheets>
    <sheet name="WinSTAT Commands" sheetId="1" state="hidden" r:id="rId1"/>
    <sheet name="WinSTAT Trigger" sheetId="2" state="hidden" r:id="rId2"/>
    <sheet name="2015detalle" sheetId="3" r:id="rId3"/>
    <sheet name="2015" sheetId="4" r:id="rId4"/>
    <sheet name="Temáticas-4° TRIM." sheetId="5" r:id="rId5"/>
    <sheet name="Temáticas-3° TRIM. " sheetId="6" r:id="rId6"/>
    <sheet name="Temáticas-2° TRIM." sheetId="7" r:id="rId7"/>
    <sheet name="Administración Estadisticas " sheetId="8" r:id="rId8"/>
    <sheet name="Temáticas-1° TRIM." sheetId="9" r:id="rId9"/>
  </sheets>
  <definedNames>
    <definedName name="wsDatabase">#REF!</definedName>
  </definedNames>
  <calcPr fullCalcOnLoad="1"/>
</workbook>
</file>

<file path=xl/comments3.xml><?xml version="1.0" encoding="utf-8"?>
<comments xmlns="http://schemas.openxmlformats.org/spreadsheetml/2006/main">
  <authors>
    <author>aliebrecht</author>
  </authors>
  <commentList>
    <comment ref="C385" authorId="0">
      <text>
        <r>
          <rPr>
            <b/>
            <sz val="9"/>
            <rFont val="Tahoma"/>
            <family val="2"/>
          </rPr>
          <t>4250 al 31/12/14. Enero=200</t>
        </r>
      </text>
    </comment>
    <comment ref="C387" authorId="0">
      <text>
        <r>
          <rPr>
            <b/>
            <sz val="9"/>
            <rFont val="Tahoma"/>
            <family val="2"/>
          </rPr>
          <t>1350 al 31/12/14. Enero=40</t>
        </r>
      </text>
    </comment>
    <comment ref="D301" authorId="0">
      <text>
        <r>
          <rPr>
            <b/>
            <sz val="9"/>
            <rFont val="Tahoma"/>
            <family val="0"/>
          </rPr>
          <t>Material inventariado, se catalogarán cuando entre en funcionamiento el nuevo software</t>
        </r>
      </text>
    </comment>
    <comment ref="D369" authorId="0">
      <text>
        <r>
          <rPr>
            <b/>
            <sz val="9"/>
            <rFont val="Tahoma"/>
            <family val="0"/>
          </rPr>
          <t>El acumulado hasta febrero 2015 inclusive es de 4484 descargas.</t>
        </r>
      </text>
    </comment>
    <comment ref="D162" authorId="0">
      <text>
        <r>
          <rPr>
            <b/>
            <sz val="9"/>
            <rFont val="Tahoma"/>
            <family val="0"/>
          </rPr>
          <t>Investigadores no acreditados</t>
        </r>
      </text>
    </comment>
    <comment ref="D374" authorId="0">
      <text>
        <r>
          <rPr>
            <b/>
            <sz val="9"/>
            <rFont val="Tahoma"/>
            <family val="0"/>
          </rPr>
          <t>Libros de Sala de Lectura</t>
        </r>
      </text>
    </comment>
    <comment ref="D375" authorId="0">
      <text>
        <r>
          <rPr>
            <b/>
            <sz val="9"/>
            <rFont val="Tahoma"/>
            <family val="2"/>
          </rPr>
          <t>Libros de Sala Colmo</t>
        </r>
      </text>
    </comment>
    <comment ref="F374" authorId="0">
      <text>
        <r>
          <rPr>
            <sz val="9"/>
            <rFont val="Tahoma"/>
            <family val="0"/>
          </rPr>
          <t>SL</t>
        </r>
      </text>
    </comment>
    <comment ref="F375" authorId="0">
      <text>
        <r>
          <rPr>
            <sz val="9"/>
            <rFont val="Tahoma"/>
            <family val="0"/>
          </rPr>
          <t xml:space="preserve">40
</t>
        </r>
      </text>
    </comment>
    <comment ref="H374" authorId="0">
      <text>
        <r>
          <rPr>
            <b/>
            <sz val="9"/>
            <rFont val="Tahoma"/>
            <family val="0"/>
          </rPr>
          <t>Encuadernaciones de SL</t>
        </r>
      </text>
    </comment>
    <comment ref="H375" authorId="0">
      <text>
        <r>
          <rPr>
            <b/>
            <sz val="9"/>
            <rFont val="Tahoma"/>
            <family val="0"/>
          </rPr>
          <t>de Salas especiales</t>
        </r>
      </text>
    </comment>
    <comment ref="H445" authorId="0">
      <text>
        <r>
          <rPr>
            <sz val="9"/>
            <rFont val="Tahoma"/>
            <family val="0"/>
          </rPr>
          <t xml:space="preserve">ISFD de Rauch, Pcia De Buenos Aires y 
Biblioteca Ambulante "Sana que sana" del Hospital de Pergamino
</t>
        </r>
      </text>
    </comment>
    <comment ref="I162" authorId="0">
      <text>
        <r>
          <rPr>
            <b/>
            <sz val="9"/>
            <rFont val="Tahoma"/>
            <family val="0"/>
          </rPr>
          <t>Inv. No Acreditados: 16 
Inv. Acreditados: 1</t>
        </r>
      </text>
    </comment>
    <comment ref="I398" authorId="0">
      <text>
        <r>
          <rPr>
            <b/>
            <sz val="9"/>
            <rFont val="Tahoma"/>
            <family val="0"/>
          </rPr>
          <t>Malvinas: 20 
9 de julio: 10 
Lectura de vacaciones: 20</t>
        </r>
      </text>
    </comment>
    <comment ref="I358" authorId="0">
      <text>
        <r>
          <rPr>
            <b/>
            <sz val="9"/>
            <rFont val="Tahoma"/>
            <family val="2"/>
          </rPr>
          <t xml:space="preserve">Corresponde al total acumulado a la fecha. </t>
        </r>
        <r>
          <rPr>
            <sz val="9"/>
            <rFont val="Tahoma"/>
            <family val="0"/>
          </rPr>
          <t xml:space="preserve">
</t>
        </r>
      </text>
    </comment>
    <comment ref="H311" authorId="0">
      <text>
        <r>
          <rPr>
            <b/>
            <sz val="9"/>
            <rFont val="Tahoma"/>
            <family val="0"/>
          </rPr>
          <t>Registros actualizados, de los cuales 286.512 fueron por cambios globales.</t>
        </r>
      </text>
    </comment>
    <comment ref="H162" authorId="0">
      <text>
        <r>
          <rPr>
            <b/>
            <sz val="9"/>
            <rFont val="Tahoma"/>
            <family val="2"/>
          </rPr>
          <t xml:space="preserve">Acreditados: 2 
No acreditados: 8 </t>
        </r>
        <r>
          <rPr>
            <sz val="9"/>
            <rFont val="Tahoma"/>
            <family val="0"/>
          </rPr>
          <t xml:space="preserve">
</t>
        </r>
      </text>
    </comment>
    <comment ref="I374" authorId="0">
      <text>
        <r>
          <rPr>
            <b/>
            <sz val="9"/>
            <rFont val="Tahoma"/>
            <family val="0"/>
          </rPr>
          <t>De sala de lectura</t>
        </r>
      </text>
    </comment>
    <comment ref="I375" authorId="0">
      <text>
        <r>
          <rPr>
            <b/>
            <sz val="9"/>
            <rFont val="Tahoma"/>
            <family val="0"/>
          </rPr>
          <t>Sala Colmo</t>
        </r>
      </text>
    </comment>
    <comment ref="I376" authorId="0">
      <text>
        <r>
          <rPr>
            <b/>
            <sz val="9"/>
            <rFont val="Tahoma"/>
            <family val="0"/>
          </rPr>
          <t>Sala Colmo</t>
        </r>
      </text>
    </comment>
    <comment ref="J374" authorId="0">
      <text>
        <r>
          <rPr>
            <b/>
            <sz val="9"/>
            <rFont val="Tahoma"/>
            <family val="0"/>
          </rPr>
          <t>De colecciones generales.</t>
        </r>
      </text>
    </comment>
    <comment ref="J375" authorId="0">
      <text>
        <r>
          <rPr>
            <b/>
            <sz val="9"/>
            <rFont val="Tahoma"/>
            <family val="2"/>
          </rPr>
          <t>De salas especiales</t>
        </r>
        <r>
          <rPr>
            <sz val="9"/>
            <rFont val="Tahoma"/>
            <family val="0"/>
          </rPr>
          <t xml:space="preserve">
</t>
        </r>
      </text>
    </comment>
    <comment ref="K396" authorId="0">
      <text>
        <r>
          <rPr>
            <sz val="9"/>
            <rFont val="Tahoma"/>
            <family val="0"/>
          </rPr>
          <t xml:space="preserve">Celebración de los 100 años de la carrera de Ciencias de la Educación y de la revista Archivos de Ciencias de la Educación de la Universidad Nacional de La Plata.
</t>
        </r>
      </text>
    </comment>
    <comment ref="J301" authorId="0">
      <text>
        <r>
          <rPr>
            <b/>
            <sz val="9"/>
            <rFont val="Tahoma"/>
            <family val="0"/>
          </rPr>
          <t>113 nuevos registros              (en espera de ARC para la identificación de soportes)</t>
        </r>
      </text>
    </comment>
    <comment ref="K301" authorId="0">
      <text>
        <r>
          <rPr>
            <b/>
            <sz val="9"/>
            <rFont val="Tahoma"/>
            <family val="0"/>
          </rPr>
          <t>Se inventariaron 300 nuevos ejemplares</t>
        </r>
      </text>
    </comment>
    <comment ref="K311" authorId="0">
      <text>
        <r>
          <rPr>
            <b/>
            <sz val="9"/>
            <rFont val="Tahoma"/>
            <family val="0"/>
          </rPr>
          <t>737183 registros actualizados (690062 por cambios globales)</t>
        </r>
      </text>
    </comment>
    <comment ref="L311" authorId="0">
      <text>
        <r>
          <rPr>
            <b/>
            <sz val="9"/>
            <rFont val="Tahoma"/>
            <family val="2"/>
          </rPr>
          <t xml:space="preserve">95532 por cambios globales
</t>
        </r>
      </text>
    </comment>
    <comment ref="M375" authorId="0">
      <text>
        <r>
          <rPr>
            <b/>
            <sz val="9"/>
            <rFont val="Tahoma"/>
            <family val="0"/>
          </rPr>
          <t>Salas especiales</t>
        </r>
      </text>
    </comment>
    <comment ref="M374" authorId="0">
      <text>
        <r>
          <rPr>
            <sz val="9"/>
            <rFont val="Tahoma"/>
            <family val="0"/>
          </rPr>
          <t xml:space="preserve">Sala de lectura
</t>
        </r>
      </text>
    </comment>
    <comment ref="M253" authorId="0">
      <text>
        <r>
          <rPr>
            <sz val="9"/>
            <rFont val="Tahoma"/>
            <family val="0"/>
          </rPr>
          <t>30 alumnos de la Universidad Nacional del Sur, Jim Mcsherry arquitecto especailizado en  arquitectura social el 25/11 y 3 arquitectos norteamericanos que visitaron la sala el 19/11.</t>
        </r>
      </text>
    </comment>
    <comment ref="M311" authorId="0">
      <text>
        <r>
          <rPr>
            <sz val="9"/>
            <rFont val="Tahoma"/>
            <family val="0"/>
          </rPr>
          <t xml:space="preserve">63 registros nuevos, 6546 registros actualizados, 33417 actualizados mediante cambios globales.
</t>
        </r>
      </text>
    </comment>
    <comment ref="M394" authorId="0">
      <text>
        <r>
          <rPr>
            <sz val="9"/>
            <rFont val="Tahoma"/>
            <family val="0"/>
          </rPr>
          <t xml:space="preserve">26-11-15: “Infancia y Derecho de Género. A 20 años de la Declaración de Beijing por los Derechos de las Mujeres”
</t>
        </r>
      </text>
    </comment>
  </commentList>
</comments>
</file>

<file path=xl/sharedStrings.xml><?xml version="1.0" encoding="utf-8"?>
<sst xmlns="http://schemas.openxmlformats.org/spreadsheetml/2006/main" count="736" uniqueCount="336">
  <si>
    <t>Total</t>
  </si>
  <si>
    <t>Mediateca</t>
  </si>
  <si>
    <t>Hemeroteca</t>
  </si>
  <si>
    <t>TOTAL</t>
  </si>
  <si>
    <t>12:30 a 17:30</t>
  </si>
  <si>
    <t>Investigadores</t>
  </si>
  <si>
    <t>Bibliotecarios</t>
  </si>
  <si>
    <t>Sala de Lectura</t>
  </si>
  <si>
    <t>Funcionarios</t>
  </si>
  <si>
    <t>Estudiantes</t>
  </si>
  <si>
    <t>Docentes</t>
  </si>
  <si>
    <t>Sala Americana</t>
  </si>
  <si>
    <t>Usuarios en gral</t>
  </si>
  <si>
    <t xml:space="preserve">Meses </t>
  </si>
  <si>
    <t>Meses</t>
  </si>
  <si>
    <t>Cantidad de visitas a la página web</t>
  </si>
  <si>
    <t>Comparativo anual cantidad de usuarios</t>
  </si>
  <si>
    <t>Consultas  respondidas en las áreas</t>
  </si>
  <si>
    <t>Consultas a  las bases datos legislativa, documental y bibliográfica.</t>
  </si>
  <si>
    <t>Estadísticas de la Biblioteca Nacional de Maestros</t>
  </si>
  <si>
    <t>Usuarios</t>
  </si>
  <si>
    <t>Usuarios in situ</t>
  </si>
  <si>
    <t>Cantidad según franja horaria</t>
  </si>
  <si>
    <t>8:30 a 12:30</t>
  </si>
  <si>
    <t>17:30 a 21.00</t>
  </si>
  <si>
    <t>Ingresados a:</t>
  </si>
  <si>
    <t>BNM</t>
  </si>
  <si>
    <t>CENIDE</t>
  </si>
  <si>
    <t>Servicios In situ y Remotos</t>
  </si>
  <si>
    <t>Cantidad de Servicios remotos brindados</t>
  </si>
  <si>
    <t>Años</t>
  </si>
  <si>
    <t>RESÚMEN</t>
  </si>
  <si>
    <t>TOTAL servicios in situ</t>
  </si>
  <si>
    <t>TOTAL servicios remotos</t>
  </si>
  <si>
    <t>USUARIOS</t>
  </si>
  <si>
    <t>Centro de Documentación</t>
  </si>
  <si>
    <t xml:space="preserve">Subtotal BNM  </t>
  </si>
  <si>
    <t>8:30  a 12:30</t>
  </si>
  <si>
    <t>17:30 a 21:00</t>
  </si>
  <si>
    <t>Cantidad de usuarios ingresados según perfil en la BNM</t>
  </si>
  <si>
    <t>TOTAL DOCENTES</t>
  </si>
  <si>
    <t>TOTAL ESTUDIANTES</t>
  </si>
  <si>
    <t>TOTAL BIBLIOTECARIOS</t>
  </si>
  <si>
    <t>TOTAL PROFESIONALES</t>
  </si>
  <si>
    <t>TOTAL INVESTIGADORES</t>
  </si>
  <si>
    <t xml:space="preserve">TOTAL FUNCIONARIOS </t>
  </si>
  <si>
    <t>TOTAL USUARIOS EN GRAL</t>
  </si>
  <si>
    <t>SERVICIOS IN SITU</t>
  </si>
  <si>
    <t>Sala Lectura</t>
  </si>
  <si>
    <t>Centro de documentación</t>
  </si>
  <si>
    <t>SERVICIOS REMOTOS</t>
  </si>
  <si>
    <t>Dirección</t>
  </si>
  <si>
    <t>Email</t>
  </si>
  <si>
    <t>Tel</t>
  </si>
  <si>
    <t>Sala de Lectura (Referencia especial)</t>
  </si>
  <si>
    <t>TOTAL áreas</t>
  </si>
  <si>
    <t>Visitas a la Página web</t>
  </si>
  <si>
    <t>Consultas a la base de datos documental, legislativa y bibliográfica</t>
  </si>
  <si>
    <t>EGB/P/I</t>
  </si>
  <si>
    <t>Pol / S</t>
  </si>
  <si>
    <t>T(SUP/E/PRFS)</t>
  </si>
  <si>
    <t>U</t>
  </si>
  <si>
    <t>EGB/P</t>
  </si>
  <si>
    <t>Pol/S</t>
  </si>
  <si>
    <t>T</t>
  </si>
  <si>
    <t>B</t>
  </si>
  <si>
    <t>PROF</t>
  </si>
  <si>
    <t>I</t>
  </si>
  <si>
    <t>F</t>
  </si>
  <si>
    <t>Ugral</t>
  </si>
  <si>
    <t>SALA DE LECTURA</t>
  </si>
  <si>
    <t>Referencia Especializada in situ</t>
  </si>
  <si>
    <t>Confección de listados bibliográficos</t>
  </si>
  <si>
    <t>Préstamos interbibliotecarios</t>
  </si>
  <si>
    <t>Acceso a Internet</t>
  </si>
  <si>
    <t>TOTAL Servicios in situ</t>
  </si>
  <si>
    <t>TOTAL Servicios remotos              (Referencia especial remota)</t>
  </si>
  <si>
    <t>Perfil de los usuarios de internet</t>
  </si>
  <si>
    <t>D</t>
  </si>
  <si>
    <t>UGRAL</t>
  </si>
  <si>
    <t>Cant de visitas</t>
  </si>
  <si>
    <t>Nivel EGB / primario</t>
  </si>
  <si>
    <t>Polimodal / Secundario</t>
  </si>
  <si>
    <t>Terciario</t>
  </si>
  <si>
    <t>Universitario</t>
  </si>
  <si>
    <t>Otros</t>
  </si>
  <si>
    <t>Cant de credenciales</t>
  </si>
  <si>
    <t>Perfil</t>
  </si>
  <si>
    <t>MEDIATECA</t>
  </si>
  <si>
    <t xml:space="preserve">Préstamos de videos </t>
  </si>
  <si>
    <t>Copias de videos</t>
  </si>
  <si>
    <t>Consultas</t>
  </si>
  <si>
    <t>TOTAL Servicios remotos</t>
  </si>
  <si>
    <t>SALA AMERICANA</t>
  </si>
  <si>
    <t>Consultas en Sala Colmo</t>
  </si>
  <si>
    <t>Consultas Sala Americana</t>
  </si>
  <si>
    <t>Consultas Sala Sarmiento</t>
  </si>
  <si>
    <t>Consultas Tesoro</t>
  </si>
  <si>
    <t>Referencia Especializada</t>
  </si>
  <si>
    <t>CENTRO DE DOCUMENTACIÓN</t>
  </si>
  <si>
    <t>CITE</t>
  </si>
  <si>
    <t>HEMEROTECA</t>
  </si>
  <si>
    <t>ENERO</t>
  </si>
  <si>
    <t xml:space="preserve">Préstamos domiciliarios </t>
  </si>
  <si>
    <t>ME</t>
  </si>
  <si>
    <t>(*) SD Sin Datos</t>
  </si>
  <si>
    <t xml:space="preserve"> </t>
  </si>
  <si>
    <t>Préstamos de Sala de lectura</t>
  </si>
  <si>
    <t>Fotocopias</t>
  </si>
  <si>
    <t>E</t>
  </si>
  <si>
    <t>P</t>
  </si>
  <si>
    <t xml:space="preserve">Cantidad de usuarios ingresados según franja horaria en la BNM </t>
  </si>
  <si>
    <t>Recursos electrónicos</t>
  </si>
  <si>
    <t>MATERIAL PROCESADO NUEVO</t>
  </si>
  <si>
    <t>MATERIAL MODIFICADO</t>
  </si>
  <si>
    <t>VOCABULARIO TERMINOS NUEVOS</t>
  </si>
  <si>
    <t>Cantidad</t>
  </si>
  <si>
    <t xml:space="preserve">Material Tejuelado </t>
  </si>
  <si>
    <t>Cant de ejemplares</t>
  </si>
  <si>
    <t>Cant. de registros</t>
  </si>
  <si>
    <t>CONTROL DE CALIDAD DE REGISTROS</t>
  </si>
  <si>
    <t>PROCESAMIENTO FISICO</t>
  </si>
  <si>
    <t xml:space="preserve">Material Magnetizado </t>
  </si>
  <si>
    <t xml:space="preserve">Material Sellado </t>
  </si>
  <si>
    <t>PT</t>
  </si>
  <si>
    <t>Cenide</t>
  </si>
  <si>
    <t>Mteca</t>
  </si>
  <si>
    <t>Dato de Procesos técnicos</t>
  </si>
  <si>
    <t>Multimedial (Mteca)</t>
  </si>
  <si>
    <t xml:space="preserve">Libros (PT) </t>
  </si>
  <si>
    <t>Documentos (Cenide)</t>
  </si>
  <si>
    <t>Publicaciones periódicas históricas (Hteca)</t>
  </si>
  <si>
    <t>Publicaciones periodicas actualizadas (Hteca)</t>
  </si>
  <si>
    <t>Hteca</t>
  </si>
  <si>
    <t>Restauraciones</t>
  </si>
  <si>
    <t xml:space="preserve">Tertulias </t>
  </si>
  <si>
    <t xml:space="preserve">Homenajes </t>
  </si>
  <si>
    <t>Cantidad de asistentes por evento</t>
  </si>
  <si>
    <t>CAPACITACIONES</t>
  </si>
  <si>
    <t xml:space="preserve">BERA </t>
  </si>
  <si>
    <t xml:space="preserve">CAP de CAP </t>
  </si>
  <si>
    <t xml:space="preserve">Cap de Base </t>
  </si>
  <si>
    <t xml:space="preserve">Express Aguapey </t>
  </si>
  <si>
    <t>A distancia (Videoconferencia)</t>
  </si>
  <si>
    <t xml:space="preserve">Virtuales </t>
  </si>
  <si>
    <t>Presenciales</t>
  </si>
  <si>
    <t>SNIE</t>
  </si>
  <si>
    <t>ARCHIVOS Y MUSEOS</t>
  </si>
  <si>
    <t>CONSERVACION</t>
  </si>
  <si>
    <t>CALIDAD</t>
  </si>
  <si>
    <t>ASISTENCIAS TECNICAS</t>
  </si>
  <si>
    <t>Cantidad de asistentes</t>
  </si>
  <si>
    <t xml:space="preserve">ARCHIVOS Y MUSEOS </t>
  </si>
  <si>
    <t>Areas de Servicios de la BNM</t>
  </si>
  <si>
    <t>Areas de Producción de la BNM</t>
  </si>
  <si>
    <t>Area de Conservación</t>
  </si>
  <si>
    <t xml:space="preserve">Area de Comunicación y Prensa </t>
  </si>
  <si>
    <t>Capacitaciones y actividades de extension a la comunidad</t>
  </si>
  <si>
    <t xml:space="preserve">Area de Administración </t>
  </si>
  <si>
    <t xml:space="preserve">Rendiciones </t>
  </si>
  <si>
    <t xml:space="preserve">Envios Kit de campaña de preservacion </t>
  </si>
  <si>
    <t xml:space="preserve">Reservas de material </t>
  </si>
  <si>
    <t xml:space="preserve">Investigadores acreditados </t>
  </si>
  <si>
    <t>Servicio de digitalizacion</t>
  </si>
  <si>
    <t xml:space="preserve">Ateneos </t>
  </si>
  <si>
    <t>Conversatorios</t>
  </si>
  <si>
    <t>Vitrinas (Cantidad de libros expuestos)</t>
  </si>
  <si>
    <t>DONACIONES ENVIADAS</t>
  </si>
  <si>
    <t>Otra</t>
  </si>
  <si>
    <t>BERA  (Software Aguapey)</t>
  </si>
  <si>
    <t>Ejemplares enviados</t>
  </si>
  <si>
    <t>Instituciones beneficiadas</t>
  </si>
  <si>
    <t>Charlas de difusión de Publicaciones Periódicas</t>
  </si>
  <si>
    <t>Presentaciones de libros/ revistas</t>
  </si>
  <si>
    <t>SL</t>
  </si>
  <si>
    <t>SA</t>
  </si>
  <si>
    <t xml:space="preserve">Cant de personas </t>
  </si>
  <si>
    <t>Visitas guiadas (Cant. de personas)</t>
  </si>
  <si>
    <t>DETALLE  VISITAS  GUIADAS</t>
  </si>
  <si>
    <t>DETALLE ACCESO A INTERNET</t>
  </si>
  <si>
    <t>DETALLE CREDENCIALES NUEVAS</t>
  </si>
  <si>
    <t>Cant. de credenciales nuevas</t>
  </si>
  <si>
    <t>SERVICIOS IN SITU/ REMOTOS POR AREA DE SERVICIO</t>
  </si>
  <si>
    <t xml:space="preserve">CITE (Centro de Información para la Transformación Educativa) </t>
  </si>
  <si>
    <t>Sala Americana (Email, tel, digitalización)</t>
  </si>
  <si>
    <t>Centro de Documentación (Email, Tel.)</t>
  </si>
  <si>
    <t>Hemeroteca (Email, Tel.)</t>
  </si>
  <si>
    <t>Mediateca (Email, Tel.)</t>
  </si>
  <si>
    <t>USUARIOS IN SITU detalle por área de servicios</t>
  </si>
  <si>
    <t>02 ARTE</t>
  </si>
  <si>
    <t xml:space="preserve">03 BIOLOGIA </t>
  </si>
  <si>
    <t>15 MEDIO AMBIENTE</t>
  </si>
  <si>
    <t xml:space="preserve">04 CIENCIA, TECNOLOGIA, E INVESTIGACION </t>
  </si>
  <si>
    <t>05 DERECHO</t>
  </si>
  <si>
    <t>06 ECONOMIA</t>
  </si>
  <si>
    <t xml:space="preserve">08 FILOSOFIA </t>
  </si>
  <si>
    <t xml:space="preserve">09 FISICA </t>
  </si>
  <si>
    <t xml:space="preserve">10 HISTORIA </t>
  </si>
  <si>
    <t xml:space="preserve">11 INFORMACION, COMUNICACION Y BIBLIOTECAS </t>
  </si>
  <si>
    <t xml:space="preserve">12 LITERATURA Y LINGUISTICA </t>
  </si>
  <si>
    <t xml:space="preserve">13 MATEMATICA </t>
  </si>
  <si>
    <t xml:space="preserve">14 MEDICINA Y SALUD </t>
  </si>
  <si>
    <t xml:space="preserve">16 POLITICA Y GOBIERNO </t>
  </si>
  <si>
    <t xml:space="preserve">17 PSICOLOGIA </t>
  </si>
  <si>
    <t xml:space="preserve">18 QUIMICA </t>
  </si>
  <si>
    <t>19 RELIGION</t>
  </si>
  <si>
    <t xml:space="preserve">20 SOCIEDAD Y CULTURA </t>
  </si>
  <si>
    <t xml:space="preserve">21 TIERRA Y ESPACIO </t>
  </si>
  <si>
    <t>TOTAL usuarios in situ</t>
  </si>
  <si>
    <t>Publicaciones periodicas históricas y actualizadas (Hteca)</t>
  </si>
  <si>
    <t>Virtuales</t>
  </si>
  <si>
    <t>Acondicionamiento en caja</t>
  </si>
  <si>
    <t>Facebook</t>
  </si>
  <si>
    <t>Me gusta</t>
  </si>
  <si>
    <t>Twitter</t>
  </si>
  <si>
    <t>Seguidores</t>
  </si>
  <si>
    <t>Ce</t>
  </si>
  <si>
    <t>H</t>
  </si>
  <si>
    <t>M</t>
  </si>
  <si>
    <t>07 EDUCACION: AMBIENTE EDUCATIVO</t>
  </si>
  <si>
    <t xml:space="preserve">07 EDUCACION: ARQUITECTURA ESCOLAR </t>
  </si>
  <si>
    <t>07 EDUCACION: ENSEÑANZA</t>
  </si>
  <si>
    <t>07 EDUCACION: ESTUDIANTES</t>
  </si>
  <si>
    <t>07 EDUCACION: EVALUACION</t>
  </si>
  <si>
    <t>07 EDUCACION: FORMACION</t>
  </si>
  <si>
    <t>07 EDUCACION: ORGANIZACIÓN DE LA EDUCACION</t>
  </si>
  <si>
    <t>07 EDUCACION: ORIENTACION EDUCATIVA</t>
  </si>
  <si>
    <t>07 EDUCACION: PEDAGOGIA</t>
  </si>
  <si>
    <t>07 EDUCACION: PLANEAMIENTO EDUCATIVO</t>
  </si>
  <si>
    <t>Consulta presencial</t>
  </si>
  <si>
    <t>CUADERNILLOS</t>
  </si>
  <si>
    <t>La Biblioteca escolar en la escuela de hoy. N° 1</t>
  </si>
  <si>
    <t>La Biblioteca escolar en la escuela de hoy. N° 2</t>
  </si>
  <si>
    <t>La Biblioteca escolar en la escuela de hoy. N° 3</t>
  </si>
  <si>
    <t>El Bibliotecario Escolar en el Modelo 1 a 1</t>
  </si>
  <si>
    <t>La fotografía escolar como testimonio del pasado educativo para la construcción de un futuro.</t>
  </si>
  <si>
    <t>Una política pública para las bilbiotecas del sistema educativo</t>
  </si>
  <si>
    <t>LIBROS</t>
  </si>
  <si>
    <t>Experiencias en Bibliotecas, Memoria, identidad e inclusión en bibiotecas escolares argentinas</t>
  </si>
  <si>
    <t>Relevamiento institucional de bibliotecas escolares argentinas: informe resultados 1° etapa 2008-2009</t>
  </si>
  <si>
    <t xml:space="preserve">MANUAL </t>
  </si>
  <si>
    <t>Manual de procedimientos para la implementación del Programa AGUAPEY doc en bibliotecas especializadas y centros de documentación e información educativa basado en el formato MARC21</t>
  </si>
  <si>
    <t>TUTORIAL</t>
  </si>
  <si>
    <t xml:space="preserve">Tutorial de uso para el software de gestión bibliotecaria Aguapey </t>
  </si>
  <si>
    <t>MATERIAL DE APOYO</t>
  </si>
  <si>
    <t xml:space="preserve">Jornada Escuela, Familias y Comunidad: recomendaciones desde la Biblioteca Nacional de Maestros para las bibliotecas escolares </t>
  </si>
  <si>
    <t>Cantidad de descargas realizadas desde el Repositorio Institucional</t>
  </si>
  <si>
    <t xml:space="preserve">MATERIALES  PRODUCIDOS POR LA BNM EN FORMATO DIGITAL </t>
  </si>
  <si>
    <r>
      <t>8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*</t>
    </r>
  </si>
  <si>
    <t>07 EDUCACION: ADMINISTRACION DE LA EDUCACION</t>
  </si>
  <si>
    <t>07 EDUCACION: CIENCIAS DE LA EDUCACION</t>
  </si>
  <si>
    <t>07 EDUCACION: CURRICULO</t>
  </si>
  <si>
    <t xml:space="preserve">07 EDUCACION: DOCENCIA </t>
  </si>
  <si>
    <t>07 EDUCACION: INSTITUCIONES EDUCATIVAS</t>
  </si>
  <si>
    <t>07 EDUCACION: ALFABETIZACION</t>
  </si>
  <si>
    <t>07 EDUCACION: EDUCACION</t>
  </si>
  <si>
    <t>07 EDUCACION: AREAS Y DISCIPLINA DE ESTUDIO</t>
  </si>
  <si>
    <t xml:space="preserve">Consultas en base de datos </t>
  </si>
  <si>
    <t>SOFTWARE AGUAPEY</t>
  </si>
  <si>
    <t>Cantidad de decargas del Sotware Aguapey</t>
  </si>
  <si>
    <t xml:space="preserve">Estabilizaciones </t>
  </si>
  <si>
    <t>Reencuadernaciones</t>
  </si>
  <si>
    <t>01 AGRICULTURA, GANADERIA Y PESCA</t>
  </si>
  <si>
    <t>TOTAL POR ÁREA</t>
  </si>
  <si>
    <t xml:space="preserve">Acumulado año 2015 </t>
  </si>
  <si>
    <t>FEBRERO</t>
  </si>
  <si>
    <t>Referencia especializada</t>
  </si>
  <si>
    <t>MARZO</t>
  </si>
  <si>
    <t>TEMATICAS MAS CONSULTADAS- 1° Trimestre 2015</t>
  </si>
  <si>
    <t>07 EDUCACION: TEORIAS DE LA EDUC./ SIST. EDUCA.</t>
  </si>
  <si>
    <t>Total del mes por temática</t>
  </si>
  <si>
    <t>ABRIL</t>
  </si>
  <si>
    <t>MAYO</t>
  </si>
  <si>
    <t>JUNIO</t>
  </si>
  <si>
    <t>TEMATICAS MAS CONSULTADAS- 2° Trimestre 2015</t>
  </si>
  <si>
    <t>ESTADÍSTICAS Biblioteca Nacional de Maestros Año 2015</t>
  </si>
  <si>
    <t>Listados bibliográficos</t>
  </si>
  <si>
    <t>X</t>
  </si>
  <si>
    <t>De transferencias enviadas</t>
  </si>
  <si>
    <t>Recibidas</t>
  </si>
  <si>
    <t xml:space="preserve">Aprobadas </t>
  </si>
  <si>
    <t xml:space="preserve">TRANSFERENCIAS DE FONDOS </t>
  </si>
  <si>
    <t>Convenios</t>
  </si>
  <si>
    <t>Enviados</t>
  </si>
  <si>
    <t>Recibidos</t>
  </si>
  <si>
    <t>Aprobados</t>
  </si>
  <si>
    <t xml:space="preserve">Resoluciones </t>
  </si>
  <si>
    <t>Borradores</t>
  </si>
  <si>
    <t>Protocolizadas</t>
  </si>
  <si>
    <t xml:space="preserve">EVENTOS Y REUNIONES </t>
  </si>
  <si>
    <t>meses</t>
  </si>
  <si>
    <t>EXPEDIENTE</t>
  </si>
  <si>
    <t>NOMBRE OFICIAL DEL EVENTO. Fechas y lugar</t>
  </si>
  <si>
    <t>RESOLUCIÓN</t>
  </si>
  <si>
    <t>MONTO RESOLUCIÓN</t>
  </si>
  <si>
    <t>MONTO RENDIDO</t>
  </si>
  <si>
    <t>SOBRANTE</t>
  </si>
  <si>
    <t>Observaciones</t>
  </si>
  <si>
    <t>3138/15</t>
  </si>
  <si>
    <t>"IX ENCUENTRO NACIONAL DE REFERENTES DEL PROGRAMA DE BIBLIOTECAS ESCOLARES Y ESPECIALIZADAS DE LA REPÚBLICA ARGENTINA".</t>
  </si>
  <si>
    <r>
      <rPr>
        <b/>
        <sz val="11"/>
        <color indexed="8"/>
        <rFont val="Calibri"/>
        <family val="2"/>
      </rPr>
      <t>37 SSECE</t>
    </r>
    <r>
      <rPr>
        <sz val="10"/>
        <rFont val="Arial"/>
        <family val="0"/>
      </rPr>
      <t xml:space="preserve">  de fecha 16 03 2015</t>
    </r>
  </si>
  <si>
    <t>$168.377,93</t>
  </si>
  <si>
    <t>$179.618,68</t>
  </si>
  <si>
    <t>3868/15</t>
  </si>
  <si>
    <t>47° Reunión Nacional de Bibliotecarios: Abriendo espacios para el encuentro", del 21 al 23 abril. Transf. a ABGRA para financiar gastos de becas/inscripción al evento Feria del Libro.</t>
  </si>
  <si>
    <r>
      <rPr>
        <b/>
        <sz val="11"/>
        <color indexed="8"/>
        <rFont val="Calibri"/>
        <family val="2"/>
      </rPr>
      <t>63 SSECE</t>
    </r>
    <r>
      <rPr>
        <sz val="10"/>
        <rFont val="Arial"/>
        <family val="0"/>
      </rPr>
      <t xml:space="preserve"> de fecha 23 04 2015</t>
    </r>
  </si>
  <si>
    <t>449/15</t>
  </si>
  <si>
    <r>
      <rPr>
        <b/>
        <sz val="11"/>
        <color indexed="8"/>
        <rFont val="Calibri"/>
        <family val="2"/>
      </rPr>
      <t>(Meses de: Marzo a Mayo</t>
    </r>
    <r>
      <rPr>
        <sz val="10"/>
        <rFont val="Arial"/>
        <family val="0"/>
      </rPr>
      <t>). "Acciones de capacitación, difusión, jornadas de trabajo, reuniones y seminarios que implementa la DIRECCIÓN BIBLIOTECA NACIONAL DE MAESTROS, in-situ y para sus REDES FEDERALES DE INFORMACIÓN".</t>
    </r>
  </si>
  <si>
    <r>
      <rPr>
        <b/>
        <sz val="11"/>
        <color indexed="8"/>
        <rFont val="Calibri"/>
        <family val="2"/>
      </rPr>
      <t>30 SSECE</t>
    </r>
    <r>
      <rPr>
        <sz val="10"/>
        <rFont val="Arial"/>
        <family val="0"/>
      </rPr>
      <t xml:space="preserve"> de fecha 16 03 2015</t>
    </r>
  </si>
  <si>
    <t>$41315,44</t>
  </si>
  <si>
    <t>Saldo contabilizado hasta el 30/06/2015.</t>
  </si>
  <si>
    <t>Profes.</t>
  </si>
  <si>
    <t>Comparativo anual cantidad de visitas página web (servicio remoto)</t>
  </si>
  <si>
    <t xml:space="preserve">La historia oral </t>
  </si>
  <si>
    <t>2 vitrinas</t>
  </si>
  <si>
    <t>JULIO</t>
  </si>
  <si>
    <t>AGOSTO</t>
  </si>
  <si>
    <t>SEPTIEMBRE</t>
  </si>
  <si>
    <t>Cantidad de usuarios in situ por área de servicios</t>
  </si>
  <si>
    <t>Cantidad de Usuarios In Situ según su perfil.</t>
  </si>
  <si>
    <t>Servicios Remotos</t>
  </si>
  <si>
    <t>Servicios In Situ</t>
  </si>
  <si>
    <t>Falta configuración de perfiles</t>
  </si>
  <si>
    <t>XX</t>
  </si>
  <si>
    <t>Interbibliotecarios</t>
  </si>
  <si>
    <t>Domiciliarios</t>
  </si>
  <si>
    <t>Limpieza de libros con hongos</t>
  </si>
  <si>
    <t>TEMATICAS MAS CONSULTADAS- 3° Trimestre 2015</t>
  </si>
  <si>
    <t>TEMATICAS MAS CONSULTADAS- 4° Trimestre 2015</t>
  </si>
  <si>
    <t>OCTUBRE</t>
  </si>
  <si>
    <t>NOVIEMBRE</t>
  </si>
  <si>
    <t>DICIEMBRE</t>
  </si>
  <si>
    <t>Visita guiadas extraordinaria</t>
  </si>
  <si>
    <t>Prestamo</t>
  </si>
  <si>
    <t>Cantidad de términos</t>
  </si>
  <si>
    <t>Descargas</t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</si>
</sst>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%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\ &quot;DM&quot;;\-#,##0\ &quot;DM&quot;"/>
    <numFmt numFmtId="191" formatCode="#,##0\ &quot;DM&quot;;[Red]\-#,##0\ &quot;DM&quot;"/>
    <numFmt numFmtId="192" formatCode="#,##0.00\ &quot;DM&quot;;\-#,##0.00\ &quot;DM&quot;"/>
    <numFmt numFmtId="193" formatCode="#,##0.00\ &quot;DM&quot;;[Red]\-#,##0.00\ &quot;DM&quot;"/>
    <numFmt numFmtId="194" formatCode="_-* #,##0\ &quot;DM&quot;_-;\-* #,##0\ &quot;DM&quot;_-;_-* &quot;-&quot;\ &quot;DM&quot;_-;_-@_-"/>
    <numFmt numFmtId="195" formatCode="_-* #,##0\ _D_M_-;\-* #,##0\ _D_M_-;_-* &quot;-&quot;\ _D_M_-;_-@_-"/>
    <numFmt numFmtId="196" formatCode="_-* #,##0.00\ &quot;DM&quot;_-;\-* #,##0.00\ &quot;DM&quot;_-;_-* &quot;-&quot;??\ &quot;DM&quot;_-;_-@_-"/>
    <numFmt numFmtId="197" formatCode="_-* #,##0.00\ _D_M_-;\-* #,##0.00\ _D_M_-;_-* &quot;-&quot;??\ _D_M_-;_-@_-"/>
    <numFmt numFmtId="198" formatCode="&quot;$&quot;\ #,##0"/>
  </numFmts>
  <fonts count="1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8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8"/>
      <color indexed="18"/>
      <name val="Arial CE"/>
      <family val="2"/>
    </font>
    <font>
      <sz val="8"/>
      <color indexed="9"/>
      <name val="Arial CE"/>
      <family val="2"/>
    </font>
    <font>
      <b/>
      <sz val="8"/>
      <color indexed="62"/>
      <name val="Arial CE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6"/>
      <color indexed="54"/>
      <name val="Arial"/>
      <family val="2"/>
    </font>
    <font>
      <b/>
      <sz val="10"/>
      <color indexed="54"/>
      <name val="Arial"/>
      <family val="2"/>
    </font>
    <font>
      <b/>
      <sz val="8"/>
      <name val="Arial"/>
      <family val="2"/>
    </font>
    <font>
      <b/>
      <sz val="8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b/>
      <sz val="8"/>
      <color indexed="9"/>
      <name val="Arial"/>
      <family val="2"/>
    </font>
    <font>
      <b/>
      <sz val="10"/>
      <color indexed="62"/>
      <name val="Arial"/>
      <family val="2"/>
    </font>
    <font>
      <sz val="8"/>
      <color indexed="23"/>
      <name val="Arial"/>
      <family val="2"/>
    </font>
    <font>
      <b/>
      <sz val="8"/>
      <color indexed="23"/>
      <name val="Arial"/>
      <family val="2"/>
    </font>
    <font>
      <sz val="8"/>
      <color indexed="60"/>
      <name val="Arial"/>
      <family val="2"/>
    </font>
    <font>
      <sz val="8"/>
      <color indexed="16"/>
      <name val="Arial"/>
      <family val="2"/>
    </font>
    <font>
      <sz val="8"/>
      <color indexed="55"/>
      <name val="Arial"/>
      <family val="2"/>
    </font>
    <font>
      <b/>
      <i/>
      <sz val="28"/>
      <color indexed="18"/>
      <name val="Monotype Corsiva"/>
      <family val="4"/>
    </font>
    <font>
      <b/>
      <i/>
      <sz val="28"/>
      <name val="Monotype Corsiva"/>
      <family val="4"/>
    </font>
    <font>
      <i/>
      <sz val="28"/>
      <color indexed="18"/>
      <name val="Monotype Corsiva"/>
      <family val="4"/>
    </font>
    <font>
      <i/>
      <sz val="36"/>
      <color indexed="18"/>
      <name val="Monotype Corsiva"/>
      <family val="4"/>
    </font>
    <font>
      <u val="single"/>
      <sz val="9"/>
      <color indexed="12"/>
      <name val="Arial"/>
      <family val="2"/>
    </font>
    <font>
      <b/>
      <sz val="8.75"/>
      <name val="Arial"/>
      <family val="0"/>
    </font>
    <font>
      <sz val="10"/>
      <color indexed="16"/>
      <name val="Arial"/>
      <family val="2"/>
    </font>
    <font>
      <sz val="16"/>
      <color indexed="16"/>
      <name val="Arial"/>
      <family val="2"/>
    </font>
    <font>
      <b/>
      <sz val="8"/>
      <color indexed="16"/>
      <name val="Arial"/>
      <family val="2"/>
    </font>
    <font>
      <sz val="10"/>
      <name val="Arial CE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9"/>
      <color indexed="23"/>
      <name val="Arial"/>
      <family val="2"/>
    </font>
    <font>
      <sz val="9"/>
      <color indexed="8"/>
      <name val="Arial"/>
      <family val="2"/>
    </font>
    <font>
      <u val="single"/>
      <sz val="9"/>
      <color indexed="61"/>
      <name val="Arial"/>
      <family val="2"/>
    </font>
    <font>
      <sz val="9"/>
      <color indexed="61"/>
      <name val="Arial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sz val="12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54"/>
      <name val="Arial"/>
      <family val="2"/>
    </font>
    <font>
      <i/>
      <sz val="12"/>
      <color indexed="54"/>
      <name val="Calibri"/>
      <family val="2"/>
    </font>
    <font>
      <b/>
      <i/>
      <sz val="12"/>
      <color indexed="54"/>
      <name val="Calibri"/>
      <family val="2"/>
    </font>
    <font>
      <u val="single"/>
      <sz val="9"/>
      <name val="Arial"/>
      <family val="2"/>
    </font>
    <font>
      <sz val="10"/>
      <color indexed="62"/>
      <name val="Arial"/>
      <family val="2"/>
    </font>
    <font>
      <b/>
      <sz val="11"/>
      <color indexed="16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18"/>
      <name val="Monotype Corsiva"/>
      <family val="4"/>
    </font>
    <font>
      <b/>
      <i/>
      <sz val="10"/>
      <name val="Arial"/>
      <family val="2"/>
    </font>
    <font>
      <b/>
      <sz val="12"/>
      <name val="Arial CE"/>
      <family val="0"/>
    </font>
    <font>
      <b/>
      <sz val="8"/>
      <color indexed="55"/>
      <name val="Arial"/>
      <family val="2"/>
    </font>
    <font>
      <b/>
      <sz val="9"/>
      <color indexed="23"/>
      <name val="Arial"/>
      <family val="2"/>
    </font>
    <font>
      <b/>
      <sz val="8.5"/>
      <name val="Arial"/>
      <family val="0"/>
    </font>
    <font>
      <sz val="8.25"/>
      <name val="Arial"/>
      <family val="0"/>
    </font>
    <font>
      <b/>
      <sz val="9"/>
      <name val="Tahoma"/>
      <family val="0"/>
    </font>
    <font>
      <sz val="10"/>
      <color indexed="18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9"/>
      <name val="Arial CE"/>
      <family val="0"/>
    </font>
    <font>
      <sz val="9"/>
      <name val="Tahoma"/>
      <family val="0"/>
    </font>
    <font>
      <b/>
      <sz val="10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9"/>
      <name val="Arial"/>
      <family val="2"/>
    </font>
    <font>
      <b/>
      <sz val="7"/>
      <name val="Arial CE"/>
      <family val="0"/>
    </font>
    <font>
      <b/>
      <sz val="8.25"/>
      <name val="Arial"/>
      <family val="0"/>
    </font>
    <font>
      <b/>
      <i/>
      <sz val="9"/>
      <name val="Arial CE"/>
      <family val="2"/>
    </font>
    <font>
      <sz val="10"/>
      <color indexed="10"/>
      <name val="Arial"/>
      <family val="2"/>
    </font>
    <font>
      <sz val="8.5"/>
      <name val="Arial"/>
      <family val="0"/>
    </font>
    <font>
      <b/>
      <sz val="10.25"/>
      <name val="Arial"/>
      <family val="0"/>
    </font>
    <font>
      <b/>
      <sz val="9.25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22"/>
      </left>
      <right style="double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double">
        <color indexed="22"/>
      </right>
      <top style="thick">
        <color indexed="22"/>
      </top>
      <bottom style="double">
        <color indexed="22"/>
      </bottom>
    </border>
    <border>
      <left style="thick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thick">
        <color indexed="22"/>
      </left>
      <right style="double">
        <color indexed="22"/>
      </right>
      <top style="double">
        <color indexed="22"/>
      </top>
      <bottom style="thick">
        <color indexed="22"/>
      </bottom>
    </border>
    <border>
      <left style="thick">
        <color indexed="55"/>
      </left>
      <right style="thick">
        <color indexed="55"/>
      </right>
      <top>
        <color indexed="63"/>
      </top>
      <bottom style="thick">
        <color indexed="55"/>
      </bottom>
    </border>
    <border>
      <left style="thick">
        <color indexed="55"/>
      </left>
      <right style="double">
        <color indexed="55"/>
      </right>
      <top style="thick">
        <color indexed="55"/>
      </top>
      <bottom style="thick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double">
        <color indexed="22"/>
      </left>
      <right style="double">
        <color indexed="22"/>
      </right>
      <top style="thick">
        <color indexed="22"/>
      </top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thick">
        <color indexed="22"/>
      </bottom>
    </border>
    <border>
      <left style="thick">
        <color indexed="55"/>
      </left>
      <right style="thick">
        <color indexed="55"/>
      </right>
      <top style="thick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22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>
        <color indexed="22"/>
      </left>
      <right style="double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thick">
        <color indexed="22"/>
      </left>
      <right style="double">
        <color indexed="22"/>
      </right>
      <top>
        <color indexed="63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ck">
        <color indexed="55"/>
      </top>
      <bottom style="thin">
        <color indexed="55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double">
        <color indexed="55"/>
      </left>
      <right style="double">
        <color indexed="55"/>
      </right>
      <top style="thick">
        <color indexed="55"/>
      </top>
      <bottom style="thick">
        <color indexed="55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ck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5" borderId="0" applyNumberFormat="0" applyBorder="0" applyAlignment="0" applyProtection="0"/>
    <xf numFmtId="0" fontId="68" fillId="8" borderId="0" applyNumberFormat="0" applyBorder="0" applyAlignment="0" applyProtection="0"/>
    <xf numFmtId="0" fontId="68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3" fillId="0" borderId="0">
      <alignment horizontal="center" wrapText="1"/>
      <protection/>
    </xf>
    <xf numFmtId="0" fontId="3" fillId="0" borderId="0">
      <alignment horizontal="left"/>
      <protection/>
    </xf>
    <xf numFmtId="0" fontId="3" fillId="0" borderId="0">
      <alignment horizontal="right"/>
      <protection/>
    </xf>
    <xf numFmtId="0" fontId="70" fillId="4" borderId="0" applyNumberFormat="0" applyBorder="0" applyAlignment="0" applyProtection="0"/>
    <xf numFmtId="0" fontId="71" fillId="16" borderId="1" applyNumberFormat="0" applyAlignment="0" applyProtection="0"/>
    <xf numFmtId="0" fontId="72" fillId="17" borderId="2" applyNumberFormat="0" applyAlignment="0" applyProtection="0"/>
    <xf numFmtId="0" fontId="73" fillId="0" borderId="3" applyNumberFormat="0" applyFill="0" applyAlignment="0" applyProtection="0"/>
    <xf numFmtId="0" fontId="0" fillId="0" borderId="0">
      <alignment horizontal="center" wrapText="1"/>
      <protection/>
    </xf>
    <xf numFmtId="0" fontId="74" fillId="0" borderId="0" applyNumberFormat="0" applyFill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21" borderId="0" applyNumberFormat="0" applyBorder="0" applyAlignment="0" applyProtection="0"/>
    <xf numFmtId="0" fontId="75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3" borderId="0" applyNumberFormat="0" applyBorder="0" applyAlignment="0" applyProtection="0"/>
    <xf numFmtId="0" fontId="0" fillId="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78" fillId="16" borderId="5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74" fillId="0" borderId="8" applyNumberFormat="0" applyFill="0" applyAlignment="0" applyProtection="0"/>
    <xf numFmtId="0" fontId="84" fillId="0" borderId="9" applyNumberFormat="0" applyFill="0" applyAlignment="0" applyProtection="0"/>
  </cellStyleXfs>
  <cellXfs count="645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24" borderId="0" xfId="0" applyFont="1" applyFill="1" applyAlignment="1">
      <alignment/>
    </xf>
    <xf numFmtId="0" fontId="13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/>
    </xf>
    <xf numFmtId="0" fontId="19" fillId="24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1" fillId="24" borderId="0" xfId="0" applyFont="1" applyFill="1" applyAlignment="1">
      <alignment horizontal="left" vertical="center"/>
    </xf>
    <xf numFmtId="0" fontId="22" fillId="24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25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5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16" fillId="0" borderId="0" xfId="0" applyFont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0" fillId="24" borderId="0" xfId="0" applyFont="1" applyFill="1" applyAlignment="1">
      <alignment/>
    </xf>
    <xf numFmtId="0" fontId="24" fillId="0" borderId="0" xfId="0" applyFont="1" applyAlignment="1">
      <alignment/>
    </xf>
    <xf numFmtId="0" fontId="26" fillId="24" borderId="15" xfId="0" applyFont="1" applyFill="1" applyBorder="1" applyAlignment="1">
      <alignment horizontal="center"/>
    </xf>
    <xf numFmtId="0" fontId="26" fillId="24" borderId="16" xfId="0" applyFont="1" applyFill="1" applyBorder="1" applyAlignment="1">
      <alignment horizontal="center"/>
    </xf>
    <xf numFmtId="0" fontId="24" fillId="0" borderId="0" xfId="0" applyFont="1" applyFill="1" applyAlignment="1">
      <alignment wrapText="1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horizontal="center"/>
    </xf>
    <xf numFmtId="0" fontId="26" fillId="16" borderId="0" xfId="0" applyFont="1" applyFill="1" applyBorder="1" applyAlignment="1">
      <alignment horizontal="right" vertical="center" wrapText="1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22" fillId="24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31" fillId="0" borderId="0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24" borderId="18" xfId="0" applyFont="1" applyFill="1" applyBorder="1" applyAlignment="1">
      <alignment horizontal="center" vertical="center"/>
    </xf>
    <xf numFmtId="0" fontId="26" fillId="24" borderId="19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 vertical="center" wrapText="1"/>
    </xf>
    <xf numFmtId="0" fontId="2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4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right"/>
    </xf>
    <xf numFmtId="0" fontId="26" fillId="24" borderId="2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0" fillId="0" borderId="0" xfId="0" applyFont="1" applyBorder="1" applyAlignment="1">
      <alignment horizontal="left" vertical="center"/>
    </xf>
    <xf numFmtId="0" fontId="25" fillId="0" borderId="4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5" fillId="0" borderId="2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16" fillId="26" borderId="12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/>
    </xf>
    <xf numFmtId="0" fontId="16" fillId="26" borderId="11" xfId="0" applyFont="1" applyFill="1" applyBorder="1" applyAlignment="1">
      <alignment horizontal="center" vertical="center"/>
    </xf>
    <xf numFmtId="0" fontId="4" fillId="25" borderId="0" xfId="0" applyFont="1" applyFill="1" applyAlignment="1">
      <alignment/>
    </xf>
    <xf numFmtId="0" fontId="35" fillId="25" borderId="0" xfId="0" applyFont="1" applyFill="1" applyBorder="1" applyAlignment="1">
      <alignment horizontal="left" vertical="center"/>
    </xf>
    <xf numFmtId="0" fontId="36" fillId="25" borderId="0" xfId="0" applyFont="1" applyFill="1" applyAlignment="1">
      <alignment/>
    </xf>
    <xf numFmtId="0" fontId="34" fillId="25" borderId="0" xfId="0" applyFont="1" applyFill="1" applyAlignment="1">
      <alignment/>
    </xf>
    <xf numFmtId="0" fontId="33" fillId="25" borderId="0" xfId="0" applyFont="1" applyFill="1" applyAlignment="1">
      <alignment/>
    </xf>
    <xf numFmtId="0" fontId="6" fillId="25" borderId="0" xfId="0" applyFont="1" applyFill="1" applyAlignment="1">
      <alignment/>
    </xf>
    <xf numFmtId="0" fontId="7" fillId="25" borderId="22" xfId="0" applyFont="1" applyFill="1" applyBorder="1" applyAlignment="1">
      <alignment horizontal="left" vertical="center"/>
    </xf>
    <xf numFmtId="0" fontId="4" fillId="25" borderId="22" xfId="0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5" fillId="25" borderId="0" xfId="0" applyFont="1" applyFill="1" applyAlignment="1">
      <alignment/>
    </xf>
    <xf numFmtId="0" fontId="6" fillId="25" borderId="23" xfId="0" applyFont="1" applyFill="1" applyBorder="1" applyAlignment="1">
      <alignment horizontal="center" vertical="center" wrapText="1"/>
    </xf>
    <xf numFmtId="0" fontId="6" fillId="25" borderId="24" xfId="0" applyFont="1" applyFill="1" applyBorder="1" applyAlignment="1">
      <alignment horizontal="center" vertical="center" wrapText="1"/>
    </xf>
    <xf numFmtId="0" fontId="4" fillId="25" borderId="0" xfId="0" applyFont="1" applyFill="1" applyBorder="1" applyAlignment="1">
      <alignment horizontal="right" vertical="center" wrapText="1"/>
    </xf>
    <xf numFmtId="0" fontId="4" fillId="25" borderId="0" xfId="0" applyFont="1" applyFill="1" applyBorder="1" applyAlignment="1">
      <alignment horizontal="right" vertical="center"/>
    </xf>
    <xf numFmtId="0" fontId="4" fillId="25" borderId="0" xfId="0" applyFont="1" applyFill="1" applyBorder="1" applyAlignment="1">
      <alignment horizontal="center" vertical="center" wrapText="1"/>
    </xf>
    <xf numFmtId="9" fontId="4" fillId="25" borderId="0" xfId="59" applyFont="1" applyFill="1" applyAlignment="1">
      <alignment horizontal="center" vertical="center" wrapText="1"/>
    </xf>
    <xf numFmtId="0" fontId="5" fillId="25" borderId="0" xfId="0" applyFont="1" applyFill="1" applyBorder="1" applyAlignment="1">
      <alignment/>
    </xf>
    <xf numFmtId="0" fontId="6" fillId="25" borderId="0" xfId="0" applyFont="1" applyFill="1" applyBorder="1" applyAlignment="1">
      <alignment horizontal="right" vertical="center"/>
    </xf>
    <xf numFmtId="0" fontId="4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right" vertical="center" wrapText="1"/>
    </xf>
    <xf numFmtId="0" fontId="8" fillId="25" borderId="0" xfId="0" applyFont="1" applyFill="1" applyBorder="1" applyAlignment="1">
      <alignment/>
    </xf>
    <xf numFmtId="0" fontId="4" fillId="25" borderId="23" xfId="0" applyFont="1" applyFill="1" applyBorder="1" applyAlignment="1">
      <alignment/>
    </xf>
    <xf numFmtId="0" fontId="4" fillId="25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6" fillId="25" borderId="0" xfId="0" applyFont="1" applyFill="1" applyAlignment="1">
      <alignment/>
    </xf>
    <xf numFmtId="0" fontId="6" fillId="25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17" fontId="6" fillId="25" borderId="0" xfId="0" applyNumberFormat="1" applyFont="1" applyFill="1" applyAlignment="1">
      <alignment horizontal="center"/>
    </xf>
    <xf numFmtId="0" fontId="42" fillId="25" borderId="0" xfId="0" applyFont="1" applyFill="1" applyAlignment="1">
      <alignment horizontal="center"/>
    </xf>
    <xf numFmtId="0" fontId="26" fillId="24" borderId="11" xfId="0" applyFont="1" applyFill="1" applyBorder="1" applyAlignment="1">
      <alignment horizontal="center" vertical="center"/>
    </xf>
    <xf numFmtId="0" fontId="29" fillId="0" borderId="25" xfId="0" applyFont="1" applyBorder="1" applyAlignment="1">
      <alignment horizontal="center"/>
    </xf>
    <xf numFmtId="0" fontId="20" fillId="0" borderId="26" xfId="0" applyFont="1" applyFill="1" applyBorder="1" applyAlignment="1">
      <alignment/>
    </xf>
    <xf numFmtId="0" fontId="28" fillId="25" borderId="27" xfId="0" applyFont="1" applyFill="1" applyBorder="1" applyAlignment="1">
      <alignment horizontal="center" vertical="center" wrapText="1"/>
    </xf>
    <xf numFmtId="0" fontId="28" fillId="25" borderId="27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26" fillId="24" borderId="13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46" fillId="25" borderId="0" xfId="0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horizontal="right" vertical="center" wrapText="1"/>
    </xf>
    <xf numFmtId="0" fontId="45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9" fillId="0" borderId="0" xfId="0" applyFont="1" applyFill="1" applyBorder="1" applyAlignment="1">
      <alignment horizontal="right" vertical="center" wrapText="1"/>
    </xf>
    <xf numFmtId="0" fontId="49" fillId="0" borderId="0" xfId="0" applyFont="1" applyAlignment="1">
      <alignment horizontal="right"/>
    </xf>
    <xf numFmtId="0" fontId="53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20" fillId="27" borderId="0" xfId="0" applyFont="1" applyFill="1" applyAlignment="1">
      <alignment/>
    </xf>
    <xf numFmtId="0" fontId="13" fillId="27" borderId="0" xfId="0" applyFont="1" applyFill="1" applyAlignment="1">
      <alignment/>
    </xf>
    <xf numFmtId="0" fontId="12" fillId="27" borderId="0" xfId="0" applyFont="1" applyFill="1" applyAlignment="1">
      <alignment/>
    </xf>
    <xf numFmtId="0" fontId="56" fillId="27" borderId="0" xfId="49" applyFont="1" applyFill="1" applyAlignment="1">
      <alignment/>
    </xf>
    <xf numFmtId="0" fontId="12" fillId="27" borderId="0" xfId="0" applyFont="1" applyFill="1" applyAlignment="1">
      <alignment horizontal="center" vertical="center" wrapText="1"/>
    </xf>
    <xf numFmtId="0" fontId="13" fillId="27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19" fillId="24" borderId="0" xfId="0" applyFont="1" applyFill="1" applyBorder="1" applyAlignment="1">
      <alignment horizontal="left"/>
    </xf>
    <xf numFmtId="0" fontId="47" fillId="0" borderId="0" xfId="0" applyFont="1" applyAlignment="1">
      <alignment horizontal="right"/>
    </xf>
    <xf numFmtId="0" fontId="58" fillId="0" borderId="0" xfId="0" applyFont="1" applyFill="1" applyBorder="1" applyAlignment="1">
      <alignment horizontal="right"/>
    </xf>
    <xf numFmtId="0" fontId="13" fillId="27" borderId="0" xfId="0" applyFont="1" applyFill="1" applyAlignment="1">
      <alignment horizontal="center"/>
    </xf>
    <xf numFmtId="0" fontId="25" fillId="0" borderId="4" xfId="0" applyFont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0" fontId="24" fillId="0" borderId="4" xfId="0" applyFont="1" applyBorder="1" applyAlignment="1">
      <alignment horizontal="center"/>
    </xf>
    <xf numFmtId="0" fontId="6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4" fillId="0" borderId="27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 vertical="center" wrapText="1"/>
    </xf>
    <xf numFmtId="0" fontId="25" fillId="0" borderId="27" xfId="0" applyFont="1" applyBorder="1" applyAlignment="1">
      <alignment horizontal="center"/>
    </xf>
    <xf numFmtId="0" fontId="28" fillId="25" borderId="21" xfId="0" applyFont="1" applyFill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0" fontId="32" fillId="0" borderId="4" xfId="0" applyFont="1" applyFill="1" applyBorder="1" applyAlignment="1" quotePrefix="1">
      <alignment horizontal="center"/>
    </xf>
    <xf numFmtId="0" fontId="32" fillId="0" borderId="4" xfId="0" applyFont="1" applyBorder="1" applyAlignment="1">
      <alignment horizontal="center"/>
    </xf>
    <xf numFmtId="0" fontId="24" fillId="0" borderId="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24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31" fillId="24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59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4" fillId="8" borderId="0" xfId="0" applyFont="1" applyFill="1" applyAlignment="1">
      <alignment/>
    </xf>
    <xf numFmtId="0" fontId="35" fillId="8" borderId="0" xfId="0" applyFont="1" applyFill="1" applyBorder="1" applyAlignment="1">
      <alignment horizontal="left" vertical="center"/>
    </xf>
    <xf numFmtId="0" fontId="36" fillId="8" borderId="0" xfId="0" applyFont="1" applyFill="1" applyAlignment="1">
      <alignment/>
    </xf>
    <xf numFmtId="0" fontId="33" fillId="8" borderId="0" xfId="0" applyFont="1" applyFill="1" applyAlignment="1">
      <alignment/>
    </xf>
    <xf numFmtId="0" fontId="6" fillId="8" borderId="0" xfId="0" applyFont="1" applyFill="1" applyAlignment="1">
      <alignment/>
    </xf>
    <xf numFmtId="0" fontId="62" fillId="0" borderId="0" xfId="0" applyFont="1" applyAlignment="1">
      <alignment horizontal="center"/>
    </xf>
    <xf numFmtId="0" fontId="27" fillId="0" borderId="4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4" fillId="0" borderId="4" xfId="0" applyFont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4" fillId="25" borderId="0" xfId="0" applyFont="1" applyFill="1" applyAlignment="1">
      <alignment horizontal="center"/>
    </xf>
    <xf numFmtId="0" fontId="24" fillId="0" borderId="0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Fill="1" applyBorder="1" applyAlignment="1">
      <alignment vertical="center" wrapText="1"/>
    </xf>
    <xf numFmtId="0" fontId="50" fillId="0" borderId="0" xfId="0" applyFont="1" applyBorder="1" applyAlignment="1">
      <alignment horizontal="left" vertical="center" wrapText="1"/>
    </xf>
    <xf numFmtId="49" fontId="52" fillId="0" borderId="0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7" fillId="0" borderId="0" xfId="49" applyFont="1" applyFill="1" applyBorder="1" applyAlignment="1">
      <alignment horizontal="left" vertical="center" wrapText="1"/>
    </xf>
    <xf numFmtId="0" fontId="22" fillId="25" borderId="0" xfId="0" applyFont="1" applyFill="1" applyBorder="1" applyAlignment="1">
      <alignment horizontal="center" vertical="center" wrapText="1"/>
    </xf>
    <xf numFmtId="0" fontId="31" fillId="25" borderId="0" xfId="0" applyFont="1" applyFill="1" applyBorder="1" applyAlignment="1">
      <alignment horizontal="center"/>
    </xf>
    <xf numFmtId="0" fontId="20" fillId="25" borderId="0" xfId="0" applyFont="1" applyFill="1" applyBorder="1" applyAlignment="1">
      <alignment/>
    </xf>
    <xf numFmtId="0" fontId="63" fillId="24" borderId="0" xfId="0" applyFont="1" applyFill="1" applyAlignment="1">
      <alignment horizontal="center"/>
    </xf>
    <xf numFmtId="0" fontId="64" fillId="24" borderId="0" xfId="0" applyFont="1" applyFill="1" applyAlignment="1">
      <alignment/>
    </xf>
    <xf numFmtId="0" fontId="20" fillId="0" borderId="28" xfId="0" applyFont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/>
    </xf>
    <xf numFmtId="0" fontId="26" fillId="24" borderId="3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4" fillId="0" borderId="33" xfId="0" applyFont="1" applyFill="1" applyBorder="1" applyAlignment="1">
      <alignment horizontal="center"/>
    </xf>
    <xf numFmtId="0" fontId="24" fillId="0" borderId="34" xfId="0" applyFont="1" applyFill="1" applyBorder="1" applyAlignment="1">
      <alignment horizontal="center"/>
    </xf>
    <xf numFmtId="0" fontId="24" fillId="0" borderId="35" xfId="0" applyFont="1" applyFill="1" applyBorder="1" applyAlignment="1">
      <alignment horizontal="center"/>
    </xf>
    <xf numFmtId="0" fontId="26" fillId="24" borderId="36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26" fillId="24" borderId="27" xfId="0" applyFont="1" applyFill="1" applyBorder="1" applyAlignment="1">
      <alignment horizontal="center" vertical="center" wrapText="1"/>
    </xf>
    <xf numFmtId="0" fontId="26" fillId="24" borderId="4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7" fillId="16" borderId="4" xfId="0" applyFont="1" applyFill="1" applyBorder="1" applyAlignment="1">
      <alignment horizontal="center" vertical="center" wrapText="1"/>
    </xf>
    <xf numFmtId="0" fontId="0" fillId="16" borderId="0" xfId="0" applyFont="1" applyFill="1" applyAlignment="1">
      <alignment/>
    </xf>
    <xf numFmtId="0" fontId="27" fillId="16" borderId="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6" fillId="0" borderId="31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62" fillId="0" borderId="24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0" fontId="20" fillId="0" borderId="0" xfId="0" applyFont="1" applyBorder="1" applyAlignment="1">
      <alignment/>
    </xf>
    <xf numFmtId="0" fontId="16" fillId="0" borderId="40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49" fontId="51" fillId="0" borderId="0" xfId="49" applyNumberFormat="1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22" fillId="24" borderId="0" xfId="0" applyFont="1" applyFill="1" applyAlignment="1">
      <alignment horizontal="center"/>
    </xf>
    <xf numFmtId="0" fontId="26" fillId="24" borderId="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/>
    </xf>
    <xf numFmtId="0" fontId="2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9" fillId="24" borderId="0" xfId="0" applyFont="1" applyFill="1" applyBorder="1" applyAlignment="1">
      <alignment horizontal="center"/>
    </xf>
    <xf numFmtId="0" fontId="20" fillId="24" borderId="0" xfId="0" applyFont="1" applyFill="1" applyAlignment="1">
      <alignment horizontal="left"/>
    </xf>
    <xf numFmtId="0" fontId="26" fillId="24" borderId="0" xfId="0" applyFont="1" applyFill="1" applyAlignment="1">
      <alignment horizontal="center" vertical="center" wrapText="1"/>
    </xf>
    <xf numFmtId="0" fontId="57" fillId="25" borderId="0" xfId="0" applyFont="1" applyFill="1" applyBorder="1" applyAlignment="1">
      <alignment horizontal="center" vertical="center" wrapText="1"/>
    </xf>
    <xf numFmtId="0" fontId="45" fillId="25" borderId="0" xfId="0" applyFont="1" applyFill="1" applyBorder="1" applyAlignment="1">
      <alignment vertical="center" wrapText="1"/>
    </xf>
    <xf numFmtId="0" fontId="42" fillId="25" borderId="0" xfId="0" applyFont="1" applyFill="1" applyAlignment="1">
      <alignment/>
    </xf>
    <xf numFmtId="0" fontId="3" fillId="0" borderId="41" xfId="0" applyFont="1" applyBorder="1" applyAlignment="1">
      <alignment horizontal="left" vertical="center" wrapText="1"/>
    </xf>
    <xf numFmtId="0" fontId="7" fillId="28" borderId="28" xfId="0" applyFont="1" applyFill="1" applyBorder="1" applyAlignment="1">
      <alignment horizontal="center" vertical="center" wrapText="1"/>
    </xf>
    <xf numFmtId="0" fontId="15" fillId="8" borderId="28" xfId="0" applyFont="1" applyFill="1" applyBorder="1" applyAlignment="1">
      <alignment horizontal="center" vertical="center" wrapText="1"/>
    </xf>
    <xf numFmtId="0" fontId="15" fillId="28" borderId="28" xfId="0" applyFont="1" applyFill="1" applyBorder="1" applyAlignment="1">
      <alignment horizontal="center" vertical="center" wrapText="1"/>
    </xf>
    <xf numFmtId="0" fontId="3" fillId="16" borderId="41" xfId="0" applyFont="1" applyFill="1" applyBorder="1" applyAlignment="1">
      <alignment horizontal="left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7" fillId="25" borderId="0" xfId="0" applyFont="1" applyFill="1" applyBorder="1" applyAlignment="1">
      <alignment horizontal="right" vertical="center" wrapText="1"/>
    </xf>
    <xf numFmtId="0" fontId="42" fillId="25" borderId="0" xfId="0" applyFont="1" applyFill="1" applyBorder="1" applyAlignment="1">
      <alignment/>
    </xf>
    <xf numFmtId="0" fontId="85" fillId="25" borderId="22" xfId="0" applyFont="1" applyFill="1" applyBorder="1" applyAlignment="1">
      <alignment horizontal="left" vertical="center"/>
    </xf>
    <xf numFmtId="0" fontId="86" fillId="5" borderId="28" xfId="0" applyFont="1" applyFill="1" applyBorder="1" applyAlignment="1">
      <alignment horizontal="center" vertical="center" wrapText="1"/>
    </xf>
    <xf numFmtId="0" fontId="86" fillId="8" borderId="28" xfId="0" applyFont="1" applyFill="1" applyBorder="1" applyAlignment="1">
      <alignment horizontal="center" vertical="center" wrapText="1"/>
    </xf>
    <xf numFmtId="0" fontId="86" fillId="28" borderId="28" xfId="0" applyFont="1" applyFill="1" applyBorder="1" applyAlignment="1">
      <alignment horizontal="center" vertical="center" wrapText="1"/>
    </xf>
    <xf numFmtId="0" fontId="86" fillId="4" borderId="28" xfId="0" applyFont="1" applyFill="1" applyBorder="1" applyAlignment="1">
      <alignment horizontal="center" vertical="center" wrapText="1"/>
    </xf>
    <xf numFmtId="0" fontId="86" fillId="3" borderId="28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 wrapText="1"/>
    </xf>
    <xf numFmtId="0" fontId="15" fillId="4" borderId="28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16" borderId="42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right" vertical="center"/>
    </xf>
    <xf numFmtId="0" fontId="88" fillId="0" borderId="0" xfId="0" applyFont="1" applyFill="1" applyBorder="1" applyAlignment="1">
      <alignment horizontal="right" vertical="center" wrapText="1"/>
    </xf>
    <xf numFmtId="0" fontId="89" fillId="0" borderId="0" xfId="0" applyFont="1" applyFill="1" applyBorder="1" applyAlignment="1">
      <alignment horizontal="right" vertical="center" wrapText="1"/>
    </xf>
    <xf numFmtId="0" fontId="7" fillId="25" borderId="42" xfId="0" applyFont="1" applyFill="1" applyBorder="1" applyAlignment="1">
      <alignment horizontal="center" vertical="center" wrapText="1"/>
    </xf>
    <xf numFmtId="0" fontId="6" fillId="25" borderId="23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7" fillId="25" borderId="43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22" borderId="44" xfId="0" applyFont="1" applyFill="1" applyBorder="1" applyAlignment="1">
      <alignment horizontal="center" vertical="center" wrapText="1"/>
    </xf>
    <xf numFmtId="0" fontId="4" fillId="25" borderId="45" xfId="0" applyFont="1" applyFill="1" applyBorder="1" applyAlignment="1">
      <alignment horizontal="center" vertical="center" wrapText="1"/>
    </xf>
    <xf numFmtId="0" fontId="4" fillId="25" borderId="38" xfId="0" applyFont="1" applyFill="1" applyBorder="1" applyAlignment="1">
      <alignment horizontal="center" vertical="center" wrapText="1"/>
    </xf>
    <xf numFmtId="0" fontId="6" fillId="25" borderId="7" xfId="0" applyFont="1" applyFill="1" applyBorder="1" applyAlignment="1">
      <alignment horizontal="center" vertical="center" wrapText="1"/>
    </xf>
    <xf numFmtId="0" fontId="6" fillId="25" borderId="7" xfId="0" applyFont="1" applyFill="1" applyBorder="1" applyAlignment="1">
      <alignment horizontal="center" vertical="center"/>
    </xf>
    <xf numFmtId="0" fontId="8" fillId="25" borderId="7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>
      <alignment vertical="center"/>
    </xf>
    <xf numFmtId="0" fontId="4" fillId="25" borderId="7" xfId="0" applyFont="1" applyFill="1" applyBorder="1" applyAlignment="1">
      <alignment horizontal="center" vertical="center"/>
    </xf>
    <xf numFmtId="0" fontId="4" fillId="25" borderId="7" xfId="0" applyFont="1" applyFill="1" applyBorder="1" applyAlignment="1">
      <alignment horizontal="center" vertical="center" wrapText="1"/>
    </xf>
    <xf numFmtId="0" fontId="4" fillId="25" borderId="38" xfId="0" applyFont="1" applyFill="1" applyBorder="1" applyAlignment="1">
      <alignment horizontal="center" vertical="center"/>
    </xf>
    <xf numFmtId="0" fontId="8" fillId="25" borderId="7" xfId="0" applyFont="1" applyFill="1" applyBorder="1" applyAlignment="1">
      <alignment horizontal="center"/>
    </xf>
    <xf numFmtId="0" fontId="6" fillId="25" borderId="23" xfId="0" applyFont="1" applyFill="1" applyBorder="1" applyAlignment="1">
      <alignment horizontal="center" vertical="center" wrapText="1"/>
    </xf>
    <xf numFmtId="0" fontId="6" fillId="25" borderId="23" xfId="0" applyFont="1" applyFill="1" applyBorder="1" applyAlignment="1">
      <alignment horizontal="center" vertical="center"/>
    </xf>
    <xf numFmtId="0" fontId="9" fillId="25" borderId="0" xfId="0" applyFont="1" applyFill="1" applyBorder="1" applyAlignment="1">
      <alignment/>
    </xf>
    <xf numFmtId="0" fontId="4" fillId="25" borderId="38" xfId="0" applyFont="1" applyFill="1" applyBorder="1" applyAlignment="1">
      <alignment horizontal="center"/>
    </xf>
    <xf numFmtId="0" fontId="6" fillId="25" borderId="7" xfId="0" applyFont="1" applyFill="1" applyBorder="1" applyAlignment="1">
      <alignment horizontal="center"/>
    </xf>
    <xf numFmtId="0" fontId="10" fillId="25" borderId="7" xfId="0" applyFont="1" applyFill="1" applyBorder="1" applyAlignment="1">
      <alignment horizontal="center"/>
    </xf>
    <xf numFmtId="0" fontId="93" fillId="16" borderId="4" xfId="0" applyFont="1" applyFill="1" applyBorder="1" applyAlignment="1">
      <alignment horizontal="center"/>
    </xf>
    <xf numFmtId="0" fontId="94" fillId="0" borderId="0" xfId="0" applyFont="1" applyFill="1" applyBorder="1" applyAlignment="1">
      <alignment horizontal="left" vertical="center" wrapText="1"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5" fillId="0" borderId="0" xfId="0" applyFont="1" applyFill="1" applyBorder="1" applyAlignment="1">
      <alignment horizontal="left" vertical="center" wrapText="1"/>
    </xf>
    <xf numFmtId="0" fontId="95" fillId="0" borderId="0" xfId="0" applyFont="1" applyAlignment="1">
      <alignment horizontal="center"/>
    </xf>
    <xf numFmtId="0" fontId="95" fillId="0" borderId="0" xfId="0" applyFont="1" applyAlignment="1">
      <alignment horizontal="right"/>
    </xf>
    <xf numFmtId="0" fontId="95" fillId="0" borderId="0" xfId="0" applyFont="1" applyFill="1" applyBorder="1" applyAlignment="1">
      <alignment horizontal="right" vertical="center" wrapText="1"/>
    </xf>
    <xf numFmtId="0" fontId="94" fillId="0" borderId="0" xfId="0" applyFont="1" applyFill="1" applyBorder="1" applyAlignment="1">
      <alignment vertical="center" wrapText="1"/>
    </xf>
    <xf numFmtId="0" fontId="94" fillId="0" borderId="0" xfId="0" applyFont="1" applyFill="1" applyBorder="1" applyAlignment="1">
      <alignment horizontal="right" vertical="center" wrapText="1"/>
    </xf>
    <xf numFmtId="0" fontId="94" fillId="0" borderId="0" xfId="0" applyFont="1" applyAlignment="1">
      <alignment horizontal="right"/>
    </xf>
    <xf numFmtId="0" fontId="94" fillId="0" borderId="0" xfId="0" applyFont="1" applyFill="1" applyAlignment="1">
      <alignment horizontal="right"/>
    </xf>
    <xf numFmtId="0" fontId="94" fillId="0" borderId="0" xfId="0" applyFont="1" applyAlignment="1">
      <alignment horizontal="left" vertical="center" wrapText="1"/>
    </xf>
    <xf numFmtId="0" fontId="96" fillId="0" borderId="4" xfId="0" applyFont="1" applyFill="1" applyBorder="1" applyAlignment="1">
      <alignment horizontal="center" vertical="center" wrapText="1"/>
    </xf>
    <xf numFmtId="0" fontId="96" fillId="0" borderId="4" xfId="0" applyFont="1" applyFill="1" applyBorder="1" applyAlignment="1">
      <alignment horizontal="center" vertical="center"/>
    </xf>
    <xf numFmtId="0" fontId="96" fillId="0" borderId="4" xfId="0" applyFont="1" applyBorder="1" applyAlignment="1">
      <alignment horizontal="center"/>
    </xf>
    <xf numFmtId="0" fontId="96" fillId="0" borderId="4" xfId="0" applyFont="1" applyFill="1" applyBorder="1" applyAlignment="1">
      <alignment horizontal="center"/>
    </xf>
    <xf numFmtId="0" fontId="97" fillId="0" borderId="46" xfId="0" applyFont="1" applyBorder="1" applyAlignment="1">
      <alignment horizontal="center"/>
    </xf>
    <xf numFmtId="0" fontId="97" fillId="0" borderId="47" xfId="0" applyFont="1" applyBorder="1" applyAlignment="1">
      <alignment horizontal="center"/>
    </xf>
    <xf numFmtId="0" fontId="97" fillId="0" borderId="47" xfId="0" applyFont="1" applyFill="1" applyBorder="1" applyAlignment="1">
      <alignment horizontal="center"/>
    </xf>
    <xf numFmtId="0" fontId="96" fillId="0" borderId="27" xfId="0" applyFont="1" applyFill="1" applyBorder="1" applyAlignment="1">
      <alignment horizontal="center"/>
    </xf>
    <xf numFmtId="0" fontId="97" fillId="0" borderId="28" xfId="0" applyFont="1" applyBorder="1" applyAlignment="1">
      <alignment horizontal="center" vertical="center" wrapText="1"/>
    </xf>
    <xf numFmtId="0" fontId="96" fillId="0" borderId="31" xfId="0" applyFont="1" applyBorder="1" applyAlignment="1">
      <alignment horizontal="center" vertical="center" wrapText="1"/>
    </xf>
    <xf numFmtId="0" fontId="96" fillId="0" borderId="4" xfId="0" applyFont="1" applyBorder="1" applyAlignment="1">
      <alignment horizontal="center" vertical="center" wrapText="1"/>
    </xf>
    <xf numFmtId="0" fontId="96" fillId="0" borderId="29" xfId="0" applyFont="1" applyBorder="1" applyAlignment="1">
      <alignment horizontal="center" vertical="center" wrapText="1"/>
    </xf>
    <xf numFmtId="0" fontId="97" fillId="0" borderId="30" xfId="0" applyFont="1" applyBorder="1" applyAlignment="1">
      <alignment horizontal="center" vertical="center" wrapText="1"/>
    </xf>
    <xf numFmtId="0" fontId="97" fillId="0" borderId="31" xfId="0" applyFont="1" applyBorder="1" applyAlignment="1">
      <alignment horizontal="center" vertical="center" wrapText="1"/>
    </xf>
    <xf numFmtId="0" fontId="97" fillId="0" borderId="4" xfId="0" applyFont="1" applyBorder="1" applyAlignment="1">
      <alignment horizontal="center" vertical="center" wrapText="1"/>
    </xf>
    <xf numFmtId="0" fontId="95" fillId="0" borderId="28" xfId="0" applyFont="1" applyBorder="1" applyAlignment="1">
      <alignment horizontal="center" vertical="center" wrapText="1"/>
    </xf>
    <xf numFmtId="0" fontId="97" fillId="26" borderId="28" xfId="0" applyFont="1" applyFill="1" applyBorder="1" applyAlignment="1">
      <alignment horizontal="center" vertical="center" wrapText="1"/>
    </xf>
    <xf numFmtId="0" fontId="96" fillId="26" borderId="31" xfId="0" applyFont="1" applyFill="1" applyBorder="1" applyAlignment="1">
      <alignment horizontal="center"/>
    </xf>
    <xf numFmtId="0" fontId="96" fillId="26" borderId="4" xfId="0" applyFont="1" applyFill="1" applyBorder="1" applyAlignment="1">
      <alignment horizontal="center"/>
    </xf>
    <xf numFmtId="0" fontId="96" fillId="26" borderId="29" xfId="0" applyFont="1" applyFill="1" applyBorder="1" applyAlignment="1">
      <alignment horizontal="center"/>
    </xf>
    <xf numFmtId="0" fontId="97" fillId="26" borderId="30" xfId="0" applyFont="1" applyFill="1" applyBorder="1" applyAlignment="1">
      <alignment horizontal="center"/>
    </xf>
    <xf numFmtId="0" fontId="97" fillId="26" borderId="40" xfId="0" applyFont="1" applyFill="1" applyBorder="1" applyAlignment="1">
      <alignment horizontal="center" vertical="center" wrapText="1"/>
    </xf>
    <xf numFmtId="0" fontId="97" fillId="26" borderId="31" xfId="0" applyFont="1" applyFill="1" applyBorder="1" applyAlignment="1">
      <alignment horizontal="center" vertical="center" wrapText="1"/>
    </xf>
    <xf numFmtId="0" fontId="97" fillId="26" borderId="4" xfId="0" applyFont="1" applyFill="1" applyBorder="1" applyAlignment="1">
      <alignment horizontal="center" vertical="center" wrapText="1"/>
    </xf>
    <xf numFmtId="0" fontId="97" fillId="0" borderId="28" xfId="0" applyFont="1" applyFill="1" applyBorder="1" applyAlignment="1">
      <alignment horizontal="center" vertical="center" wrapText="1"/>
    </xf>
    <xf numFmtId="0" fontId="96" fillId="0" borderId="31" xfId="0" applyFont="1" applyFill="1" applyBorder="1" applyAlignment="1">
      <alignment horizontal="center"/>
    </xf>
    <xf numFmtId="0" fontId="96" fillId="0" borderId="29" xfId="0" applyFont="1" applyFill="1" applyBorder="1" applyAlignment="1">
      <alignment horizontal="center"/>
    </xf>
    <xf numFmtId="0" fontId="97" fillId="0" borderId="30" xfId="0" applyFont="1" applyFill="1" applyBorder="1" applyAlignment="1">
      <alignment horizontal="center"/>
    </xf>
    <xf numFmtId="0" fontId="97" fillId="0" borderId="40" xfId="0" applyFont="1" applyFill="1" applyBorder="1" applyAlignment="1">
      <alignment horizontal="center" vertical="center" wrapText="1"/>
    </xf>
    <xf numFmtId="0" fontId="97" fillId="0" borderId="31" xfId="0" applyFont="1" applyFill="1" applyBorder="1" applyAlignment="1">
      <alignment horizontal="center" vertical="center" wrapText="1"/>
    </xf>
    <xf numFmtId="0" fontId="97" fillId="0" borderId="4" xfId="0" applyFont="1" applyFill="1" applyBorder="1" applyAlignment="1">
      <alignment horizontal="center" vertical="center" wrapText="1"/>
    </xf>
    <xf numFmtId="0" fontId="96" fillId="0" borderId="28" xfId="0" applyFont="1" applyBorder="1" applyAlignment="1">
      <alignment horizontal="center"/>
    </xf>
    <xf numFmtId="0" fontId="96" fillId="0" borderId="31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97" fillId="0" borderId="31" xfId="0" applyFont="1" applyBorder="1" applyAlignment="1">
      <alignment horizontal="center"/>
    </xf>
    <xf numFmtId="0" fontId="97" fillId="0" borderId="4" xfId="0" applyFont="1" applyBorder="1" applyAlignment="1">
      <alignment horizontal="center"/>
    </xf>
    <xf numFmtId="0" fontId="96" fillId="0" borderId="29" xfId="0" applyFont="1" applyBorder="1" applyAlignment="1">
      <alignment horizontal="center"/>
    </xf>
    <xf numFmtId="0" fontId="97" fillId="0" borderId="29" xfId="0" applyFont="1" applyBorder="1" applyAlignment="1">
      <alignment horizontal="center"/>
    </xf>
    <xf numFmtId="0" fontId="97" fillId="0" borderId="30" xfId="0" applyFont="1" applyBorder="1" applyAlignment="1">
      <alignment horizontal="center"/>
    </xf>
    <xf numFmtId="0" fontId="96" fillId="0" borderId="30" xfId="0" applyFont="1" applyBorder="1" applyAlignment="1">
      <alignment horizontal="center"/>
    </xf>
    <xf numFmtId="0" fontId="97" fillId="0" borderId="48" xfId="0" applyFont="1" applyBorder="1" applyAlignment="1">
      <alignment horizontal="center"/>
    </xf>
    <xf numFmtId="0" fontId="97" fillId="0" borderId="49" xfId="0" applyFont="1" applyBorder="1" applyAlignment="1">
      <alignment horizontal="center"/>
    </xf>
    <xf numFmtId="0" fontId="97" fillId="0" borderId="50" xfId="0" applyFont="1" applyBorder="1" applyAlignment="1">
      <alignment horizontal="center"/>
    </xf>
    <xf numFmtId="0" fontId="97" fillId="0" borderId="51" xfId="0" applyFont="1" applyBorder="1" applyAlignment="1">
      <alignment horizontal="center"/>
    </xf>
    <xf numFmtId="0" fontId="97" fillId="0" borderId="51" xfId="0" applyFont="1" applyFill="1" applyBorder="1" applyAlignment="1">
      <alignment horizontal="center"/>
    </xf>
    <xf numFmtId="0" fontId="97" fillId="0" borderId="0" xfId="0" applyFont="1" applyAlignment="1">
      <alignment horizontal="center"/>
    </xf>
    <xf numFmtId="0" fontId="97" fillId="0" borderId="0" xfId="0" applyFont="1" applyFill="1" applyAlignment="1">
      <alignment horizontal="center"/>
    </xf>
    <xf numFmtId="0" fontId="97" fillId="26" borderId="31" xfId="0" applyFont="1" applyFill="1" applyBorder="1" applyAlignment="1">
      <alignment horizontal="center"/>
    </xf>
    <xf numFmtId="0" fontId="97" fillId="0" borderId="31" xfId="0" applyFont="1" applyFill="1" applyBorder="1" applyAlignment="1">
      <alignment horizontal="center"/>
    </xf>
    <xf numFmtId="0" fontId="97" fillId="26" borderId="4" xfId="0" applyFont="1" applyFill="1" applyBorder="1" applyAlignment="1">
      <alignment horizontal="center"/>
    </xf>
    <xf numFmtId="0" fontId="97" fillId="0" borderId="4" xfId="0" applyFont="1" applyFill="1" applyBorder="1" applyAlignment="1">
      <alignment horizontal="center"/>
    </xf>
    <xf numFmtId="0" fontId="97" fillId="0" borderId="0" xfId="0" applyFont="1" applyAlignment="1">
      <alignment horizontal="center" vertical="center" wrapText="1"/>
    </xf>
    <xf numFmtId="0" fontId="97" fillId="0" borderId="0" xfId="0" applyFont="1" applyFill="1" applyAlignment="1">
      <alignment horizontal="center" vertical="center" wrapText="1"/>
    </xf>
    <xf numFmtId="0" fontId="97" fillId="26" borderId="50" xfId="0" applyFont="1" applyFill="1" applyBorder="1" applyAlignment="1">
      <alignment horizontal="center"/>
    </xf>
    <xf numFmtId="0" fontId="97" fillId="26" borderId="51" xfId="0" applyFont="1" applyFill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97" fillId="0" borderId="0" xfId="0" applyFont="1" applyFill="1" applyBorder="1" applyAlignment="1">
      <alignment horizontal="center"/>
    </xf>
    <xf numFmtId="0" fontId="97" fillId="0" borderId="28" xfId="0" applyFont="1" applyBorder="1" applyAlignment="1">
      <alignment horizontal="center"/>
    </xf>
    <xf numFmtId="0" fontId="96" fillId="0" borderId="40" xfId="0" applyFont="1" applyBorder="1" applyAlignment="1">
      <alignment horizontal="center" vertical="center" wrapText="1"/>
    </xf>
    <xf numFmtId="0" fontId="97" fillId="0" borderId="40" xfId="0" applyFont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center" vertical="center"/>
    </xf>
    <xf numFmtId="0" fontId="96" fillId="0" borderId="0" xfId="0" applyFont="1" applyFill="1" applyAlignment="1">
      <alignment horizontal="center"/>
    </xf>
    <xf numFmtId="0" fontId="96" fillId="0" borderId="31" xfId="0" applyFont="1" applyFill="1" applyBorder="1" applyAlignment="1">
      <alignment horizontal="center" vertical="center" wrapText="1"/>
    </xf>
    <xf numFmtId="0" fontId="96" fillId="0" borderId="29" xfId="0" applyFont="1" applyFill="1" applyBorder="1" applyAlignment="1">
      <alignment horizontal="center" vertical="center" wrapText="1"/>
    </xf>
    <xf numFmtId="0" fontId="97" fillId="0" borderId="29" xfId="0" applyFont="1" applyBorder="1" applyAlignment="1">
      <alignment horizontal="center" vertical="center" wrapText="1"/>
    </xf>
    <xf numFmtId="0" fontId="97" fillId="0" borderId="30" xfId="0" applyFont="1" applyFill="1" applyBorder="1" applyAlignment="1">
      <alignment horizontal="center" vertical="center" wrapText="1"/>
    </xf>
    <xf numFmtId="0" fontId="96" fillId="0" borderId="30" xfId="0" applyFont="1" applyBorder="1" applyAlignment="1">
      <alignment horizontal="center" vertical="center" wrapText="1"/>
    </xf>
    <xf numFmtId="0" fontId="94" fillId="0" borderId="0" xfId="0" applyFont="1" applyAlignment="1">
      <alignment wrapText="1"/>
    </xf>
    <xf numFmtId="0" fontId="96" fillId="0" borderId="0" xfId="0" applyFont="1" applyAlignment="1">
      <alignment horizontal="center" vertical="center" wrapText="1"/>
    </xf>
    <xf numFmtId="0" fontId="95" fillId="16" borderId="0" xfId="0" applyFont="1" applyFill="1" applyAlignment="1">
      <alignment horizontal="center"/>
    </xf>
    <xf numFmtId="0" fontId="97" fillId="16" borderId="0" xfId="0" applyFont="1" applyFill="1" applyBorder="1" applyAlignment="1">
      <alignment horizontal="center" vertical="center" wrapText="1"/>
    </xf>
    <xf numFmtId="0" fontId="95" fillId="16" borderId="0" xfId="0" applyFont="1" applyFill="1" applyAlignment="1">
      <alignment horizontal="left"/>
    </xf>
    <xf numFmtId="0" fontId="96" fillId="16" borderId="0" xfId="0" applyFont="1" applyFill="1" applyBorder="1" applyAlignment="1">
      <alignment horizontal="center" vertical="center" wrapText="1"/>
    </xf>
    <xf numFmtId="0" fontId="96" fillId="16" borderId="0" xfId="0" applyFont="1" applyFill="1" applyAlignment="1">
      <alignment horizontal="center" vertical="center" wrapText="1"/>
    </xf>
    <xf numFmtId="0" fontId="94" fillId="0" borderId="4" xfId="0" applyFont="1" applyBorder="1" applyAlignment="1">
      <alignment horizontal="left" vertical="center" wrapText="1"/>
    </xf>
    <xf numFmtId="0" fontId="94" fillId="0" borderId="4" xfId="0" applyFont="1" applyBorder="1" applyAlignment="1">
      <alignment horizontal="center" vertical="center" wrapText="1"/>
    </xf>
    <xf numFmtId="0" fontId="94" fillId="16" borderId="0" xfId="0" applyFont="1" applyFill="1" applyBorder="1" applyAlignment="1">
      <alignment horizontal="center" vertical="center" wrapText="1"/>
    </xf>
    <xf numFmtId="0" fontId="94" fillId="0" borderId="4" xfId="0" applyFont="1" applyBorder="1" applyAlignment="1">
      <alignment horizontal="left" wrapText="1"/>
    </xf>
    <xf numFmtId="0" fontId="97" fillId="0" borderId="0" xfId="0" applyFont="1" applyFill="1" applyBorder="1" applyAlignment="1">
      <alignment horizontal="center" vertical="center" wrapText="1"/>
    </xf>
    <xf numFmtId="0" fontId="95" fillId="16" borderId="0" xfId="0" applyFont="1" applyFill="1" applyBorder="1" applyAlignment="1">
      <alignment horizontal="left" vertical="center" wrapText="1"/>
    </xf>
    <xf numFmtId="0" fontId="97" fillId="16" borderId="0" xfId="0" applyFont="1" applyFill="1" applyBorder="1" applyAlignment="1">
      <alignment horizontal="left" vertical="center" wrapText="1"/>
    </xf>
    <xf numFmtId="0" fontId="96" fillId="16" borderId="0" xfId="0" applyFont="1" applyFill="1" applyBorder="1" applyAlignment="1">
      <alignment horizontal="left" vertical="center" wrapText="1"/>
    </xf>
    <xf numFmtId="0" fontId="97" fillId="16" borderId="0" xfId="0" applyFont="1" applyFill="1" applyAlignment="1">
      <alignment horizontal="left" vertical="center" wrapText="1"/>
    </xf>
    <xf numFmtId="0" fontId="95" fillId="16" borderId="0" xfId="0" applyFont="1" applyFill="1" applyAlignment="1">
      <alignment horizontal="left" vertical="center" wrapText="1"/>
    </xf>
    <xf numFmtId="0" fontId="94" fillId="0" borderId="0" xfId="0" applyFont="1" applyBorder="1" applyAlignment="1">
      <alignment horizontal="left" vertical="center" wrapText="1"/>
    </xf>
    <xf numFmtId="0" fontId="96" fillId="0" borderId="0" xfId="0" applyFont="1" applyBorder="1" applyAlignment="1">
      <alignment horizontal="center" vertical="center" wrapText="1"/>
    </xf>
    <xf numFmtId="0" fontId="97" fillId="0" borderId="0" xfId="0" applyFont="1" applyBorder="1" applyAlignment="1">
      <alignment horizontal="center" vertical="center" wrapText="1"/>
    </xf>
    <xf numFmtId="0" fontId="93" fillId="0" borderId="0" xfId="0" applyFont="1" applyAlignment="1">
      <alignment horizontal="right"/>
    </xf>
    <xf numFmtId="0" fontId="93" fillId="0" borderId="4" xfId="0" applyFont="1" applyBorder="1" applyAlignment="1">
      <alignment horizontal="center" vertical="center" wrapText="1"/>
    </xf>
    <xf numFmtId="0" fontId="96" fillId="0" borderId="0" xfId="0" applyFont="1" applyAlignment="1">
      <alignment/>
    </xf>
    <xf numFmtId="0" fontId="94" fillId="0" borderId="0" xfId="0" applyFont="1" applyFill="1" applyBorder="1" applyAlignment="1">
      <alignment/>
    </xf>
    <xf numFmtId="0" fontId="93" fillId="0" borderId="4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/>
    </xf>
    <xf numFmtId="0" fontId="93" fillId="0" borderId="4" xfId="0" applyFont="1" applyBorder="1" applyAlignment="1">
      <alignment horizontal="center"/>
    </xf>
    <xf numFmtId="0" fontId="94" fillId="0" borderId="0" xfId="0" applyFont="1" applyFill="1" applyBorder="1" applyAlignment="1">
      <alignment horizontal="right"/>
    </xf>
    <xf numFmtId="0" fontId="93" fillId="0" borderId="0" xfId="0" applyFont="1" applyFill="1" applyBorder="1" applyAlignment="1">
      <alignment horizontal="center"/>
    </xf>
    <xf numFmtId="0" fontId="93" fillId="0" borderId="0" xfId="0" applyFont="1" applyAlignment="1">
      <alignment horizontal="center"/>
    </xf>
    <xf numFmtId="0" fontId="93" fillId="0" borderId="0" xfId="0" applyFont="1" applyAlignment="1">
      <alignment/>
    </xf>
    <xf numFmtId="0" fontId="93" fillId="0" borderId="0" xfId="0" applyFont="1" applyFill="1" applyAlignment="1">
      <alignment horizontal="center"/>
    </xf>
    <xf numFmtId="0" fontId="93" fillId="0" borderId="0" xfId="0" applyFont="1" applyFill="1" applyAlignment="1">
      <alignment/>
    </xf>
    <xf numFmtId="0" fontId="98" fillId="0" borderId="0" xfId="0" applyFont="1" applyAlignment="1">
      <alignment/>
    </xf>
    <xf numFmtId="0" fontId="98" fillId="0" borderId="0" xfId="0" applyFont="1" applyFill="1" applyBorder="1" applyAlignment="1">
      <alignment horizontal="left"/>
    </xf>
    <xf numFmtId="0" fontId="93" fillId="0" borderId="0" xfId="0" applyFont="1" applyFill="1" applyBorder="1" applyAlignment="1">
      <alignment horizontal="right"/>
    </xf>
    <xf numFmtId="0" fontId="98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right" vertical="center" wrapText="1"/>
    </xf>
    <xf numFmtId="0" fontId="96" fillId="0" borderId="28" xfId="0" applyFont="1" applyFill="1" applyBorder="1" applyAlignment="1">
      <alignment horizontal="center"/>
    </xf>
    <xf numFmtId="0" fontId="97" fillId="0" borderId="28" xfId="0" applyFont="1" applyFill="1" applyBorder="1" applyAlignment="1">
      <alignment horizontal="center"/>
    </xf>
    <xf numFmtId="0" fontId="97" fillId="0" borderId="28" xfId="0" applyFont="1" applyFill="1" applyBorder="1" applyAlignment="1">
      <alignment horizontal="center" vertical="center"/>
    </xf>
    <xf numFmtId="0" fontId="96" fillId="0" borderId="28" xfId="0" applyFont="1" applyFill="1" applyBorder="1" applyAlignment="1">
      <alignment horizontal="center" vertical="center"/>
    </xf>
    <xf numFmtId="0" fontId="96" fillId="0" borderId="28" xfId="0" applyFont="1" applyFill="1" applyBorder="1" applyAlignment="1">
      <alignment horizontal="center" vertical="center" wrapText="1"/>
    </xf>
    <xf numFmtId="0" fontId="97" fillId="0" borderId="15" xfId="0" applyFont="1" applyFill="1" applyBorder="1" applyAlignment="1">
      <alignment horizontal="center"/>
    </xf>
    <xf numFmtId="0" fontId="96" fillId="0" borderId="0" xfId="0" applyFont="1" applyFill="1" applyAlignment="1">
      <alignment/>
    </xf>
    <xf numFmtId="0" fontId="97" fillId="0" borderId="16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/>
    </xf>
    <xf numFmtId="0" fontId="96" fillId="0" borderId="0" xfId="0" applyFont="1" applyFill="1" applyBorder="1" applyAlignment="1">
      <alignment/>
    </xf>
    <xf numFmtId="3" fontId="97" fillId="0" borderId="15" xfId="0" applyNumberFormat="1" applyFont="1" applyFill="1" applyBorder="1" applyAlignment="1">
      <alignment horizontal="center" vertical="center" wrapText="1"/>
    </xf>
    <xf numFmtId="3" fontId="97" fillId="0" borderId="52" xfId="0" applyNumberFormat="1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left" vertical="center" wrapText="1"/>
    </xf>
    <xf numFmtId="3" fontId="97" fillId="0" borderId="52" xfId="0" applyNumberFormat="1" applyFont="1" applyFill="1" applyBorder="1" applyAlignment="1">
      <alignment horizontal="left" vertical="center" wrapText="1"/>
    </xf>
    <xf numFmtId="0" fontId="94" fillId="0" borderId="0" xfId="0" applyFont="1" applyFill="1" applyAlignment="1">
      <alignment horizontal="left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8" fillId="16" borderId="0" xfId="0" applyFont="1" applyFill="1" applyBorder="1" applyAlignment="1">
      <alignment horizontal="left" vertical="center" wrapText="1"/>
    </xf>
    <xf numFmtId="0" fontId="93" fillId="16" borderId="0" xfId="0" applyFont="1" applyFill="1" applyBorder="1" applyAlignment="1">
      <alignment horizontal="center" vertical="center" wrapText="1"/>
    </xf>
    <xf numFmtId="0" fontId="98" fillId="16" borderId="0" xfId="0" applyFont="1" applyFill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94" fillId="0" borderId="4" xfId="0" applyFont="1" applyFill="1" applyBorder="1" applyAlignment="1">
      <alignment horizontal="center" vertical="center" wrapText="1"/>
    </xf>
    <xf numFmtId="0" fontId="94" fillId="0" borderId="4" xfId="0" applyFont="1" applyBorder="1" applyAlignment="1">
      <alignment horizontal="center"/>
    </xf>
    <xf numFmtId="0" fontId="94" fillId="0" borderId="4" xfId="0" applyFont="1" applyFill="1" applyBorder="1" applyAlignment="1">
      <alignment horizontal="center"/>
    </xf>
    <xf numFmtId="0" fontId="94" fillId="0" borderId="37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left" vertical="center"/>
    </xf>
    <xf numFmtId="0" fontId="95" fillId="0" borderId="0" xfId="0" applyFont="1" applyAlignment="1">
      <alignment wrapText="1"/>
    </xf>
    <xf numFmtId="0" fontId="95" fillId="0" borderId="0" xfId="0" applyFont="1" applyFill="1" applyAlignment="1">
      <alignment wrapText="1"/>
    </xf>
    <xf numFmtId="0" fontId="97" fillId="0" borderId="29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25" borderId="27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 vertical="center" wrapText="1"/>
    </xf>
    <xf numFmtId="0" fontId="3" fillId="28" borderId="28" xfId="0" applyFont="1" applyFill="1" applyBorder="1" applyAlignment="1">
      <alignment horizontal="center" vertical="center" wrapText="1"/>
    </xf>
    <xf numFmtId="0" fontId="101" fillId="0" borderId="4" xfId="0" applyFont="1" applyBorder="1" applyAlignment="1">
      <alignment horizontal="center"/>
    </xf>
    <xf numFmtId="0" fontId="102" fillId="0" borderId="0" xfId="0" applyFont="1" applyAlignment="1">
      <alignment/>
    </xf>
    <xf numFmtId="0" fontId="17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62" fillId="0" borderId="4" xfId="0" applyFont="1" applyBorder="1" applyAlignment="1">
      <alignment/>
    </xf>
    <xf numFmtId="0" fontId="62" fillId="0" borderId="0" xfId="0" applyFont="1" applyAlignment="1">
      <alignment/>
    </xf>
    <xf numFmtId="0" fontId="46" fillId="0" borderId="0" xfId="0" applyFont="1" applyAlignment="1">
      <alignment horizontal="right"/>
    </xf>
    <xf numFmtId="0" fontId="102" fillId="0" borderId="0" xfId="0" applyFont="1" applyAlignment="1">
      <alignment horizontal="center"/>
    </xf>
    <xf numFmtId="0" fontId="103" fillId="24" borderId="0" xfId="0" applyFont="1" applyFill="1" applyAlignment="1">
      <alignment horizontal="left"/>
    </xf>
    <xf numFmtId="0" fontId="19" fillId="24" borderId="4" xfId="0" applyFont="1" applyFill="1" applyBorder="1" applyAlignment="1">
      <alignment horizontal="center"/>
    </xf>
    <xf numFmtId="0" fontId="19" fillId="24" borderId="4" xfId="0" applyFont="1" applyFill="1" applyBorder="1" applyAlignment="1">
      <alignment/>
    </xf>
    <xf numFmtId="0" fontId="19" fillId="24" borderId="0" xfId="0" applyFont="1" applyFill="1" applyAlignment="1">
      <alignment/>
    </xf>
    <xf numFmtId="0" fontId="46" fillId="0" borderId="0" xfId="0" applyFont="1" applyFill="1" applyBorder="1" applyAlignment="1">
      <alignment horizontal="right"/>
    </xf>
    <xf numFmtId="0" fontId="93" fillId="16" borderId="31" xfId="0" applyFont="1" applyFill="1" applyBorder="1" applyAlignment="1">
      <alignment horizontal="center"/>
    </xf>
    <xf numFmtId="0" fontId="62" fillId="16" borderId="31" xfId="0" applyFont="1" applyFill="1" applyBorder="1" applyAlignment="1">
      <alignment horizontal="center"/>
    </xf>
    <xf numFmtId="0" fontId="0" fillId="16" borderId="31" xfId="0" applyFont="1" applyFill="1" applyBorder="1" applyAlignment="1">
      <alignment/>
    </xf>
    <xf numFmtId="0" fontId="62" fillId="16" borderId="4" xfId="0" applyFont="1" applyFill="1" applyBorder="1" applyAlignment="1">
      <alignment horizontal="center"/>
    </xf>
    <xf numFmtId="0" fontId="0" fillId="16" borderId="4" xfId="0" applyFont="1" applyFill="1" applyBorder="1" applyAlignment="1">
      <alignment/>
    </xf>
    <xf numFmtId="0" fontId="17" fillId="16" borderId="4" xfId="0" applyFont="1" applyFill="1" applyBorder="1" applyAlignment="1">
      <alignment horizontal="center"/>
    </xf>
    <xf numFmtId="0" fontId="26" fillId="24" borderId="0" xfId="0" applyFont="1" applyFill="1" applyAlignment="1">
      <alignment horizontal="left"/>
    </xf>
    <xf numFmtId="0" fontId="18" fillId="24" borderId="53" xfId="0" applyFont="1" applyFill="1" applyBorder="1" applyAlignment="1">
      <alignment horizontal="left" vertical="center" wrapText="1"/>
    </xf>
    <xf numFmtId="0" fontId="18" fillId="24" borderId="4" xfId="0" applyFont="1" applyFill="1" applyBorder="1" applyAlignment="1">
      <alignment horizontal="left" vertical="center" wrapText="1"/>
    </xf>
    <xf numFmtId="0" fontId="93" fillId="16" borderId="4" xfId="0" applyFont="1" applyFill="1" applyBorder="1" applyAlignment="1">
      <alignment horizontal="center" vertical="center" wrapText="1"/>
    </xf>
    <xf numFmtId="0" fontId="97" fillId="16" borderId="4" xfId="0" applyFont="1" applyFill="1" applyBorder="1" applyAlignment="1">
      <alignment horizontal="center"/>
    </xf>
    <xf numFmtId="0" fontId="97" fillId="16" borderId="4" xfId="0" applyFont="1" applyFill="1" applyBorder="1" applyAlignment="1">
      <alignment horizontal="center" vertical="center" wrapText="1"/>
    </xf>
    <xf numFmtId="0" fontId="93" fillId="16" borderId="5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/>
    </xf>
    <xf numFmtId="0" fontId="62" fillId="0" borderId="29" xfId="0" applyFont="1" applyBorder="1" applyAlignment="1">
      <alignment horizontal="center"/>
    </xf>
    <xf numFmtId="0" fontId="62" fillId="0" borderId="29" xfId="0" applyFont="1" applyBorder="1" applyAlignment="1">
      <alignment/>
    </xf>
    <xf numFmtId="0" fontId="62" fillId="0" borderId="29" xfId="0" applyFont="1" applyFill="1" applyBorder="1" applyAlignment="1">
      <alignment horizontal="center"/>
    </xf>
    <xf numFmtId="0" fontId="62" fillId="0" borderId="29" xfId="0" applyFont="1" applyFill="1" applyBorder="1" applyAlignment="1">
      <alignment/>
    </xf>
    <xf numFmtId="0" fontId="62" fillId="0" borderId="53" xfId="0" applyFont="1" applyBorder="1" applyAlignment="1">
      <alignment horizontal="center"/>
    </xf>
    <xf numFmtId="0" fontId="62" fillId="0" borderId="53" xfId="0" applyFont="1" applyBorder="1" applyAlignment="1">
      <alignment/>
    </xf>
    <xf numFmtId="0" fontId="62" fillId="0" borderId="53" xfId="0" applyFont="1" applyFill="1" applyBorder="1" applyAlignment="1">
      <alignment horizontal="center"/>
    </xf>
    <xf numFmtId="0" fontId="62" fillId="0" borderId="53" xfId="0" applyFont="1" applyFill="1" applyBorder="1" applyAlignment="1">
      <alignment/>
    </xf>
    <xf numFmtId="0" fontId="26" fillId="16" borderId="4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6" fontId="0" fillId="2" borderId="28" xfId="0" applyNumberFormat="1" applyFill="1" applyBorder="1" applyAlignment="1">
      <alignment horizontal="center" vertical="center" wrapText="1"/>
    </xf>
    <xf numFmtId="0" fontId="68" fillId="2" borderId="28" xfId="15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25" borderId="28" xfId="0" applyFill="1" applyBorder="1" applyAlignment="1">
      <alignment horizontal="center" vertical="center" wrapText="1"/>
    </xf>
    <xf numFmtId="198" fontId="0" fillId="25" borderId="28" xfId="0" applyNumberFormat="1" applyFill="1" applyBorder="1" applyAlignment="1">
      <alignment horizontal="center" vertical="center" wrapText="1"/>
    </xf>
    <xf numFmtId="198" fontId="0" fillId="2" borderId="28" xfId="0" applyNumberForma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4" borderId="56" xfId="0" applyFont="1" applyFill="1" applyBorder="1" applyAlignment="1">
      <alignment vertical="center" wrapText="1"/>
    </xf>
    <xf numFmtId="0" fontId="3" fillId="4" borderId="57" xfId="0" applyFont="1" applyFill="1" applyBorder="1" applyAlignment="1">
      <alignment vertical="center" wrapText="1"/>
    </xf>
    <xf numFmtId="0" fontId="3" fillId="4" borderId="58" xfId="0" applyFont="1" applyFill="1" applyBorder="1" applyAlignment="1">
      <alignment vertical="center" wrapText="1"/>
    </xf>
    <xf numFmtId="0" fontId="4" fillId="25" borderId="23" xfId="0" applyFont="1" applyFill="1" applyBorder="1" applyAlignment="1">
      <alignment horizontal="center"/>
    </xf>
    <xf numFmtId="0" fontId="104" fillId="25" borderId="23" xfId="0" applyFont="1" applyFill="1" applyBorder="1" applyAlignment="1">
      <alignment horizontal="center" vertical="center" wrapText="1"/>
    </xf>
    <xf numFmtId="9" fontId="4" fillId="25" borderId="0" xfId="0" applyNumberFormat="1" applyFont="1" applyFill="1" applyAlignment="1">
      <alignment horizontal="center"/>
    </xf>
    <xf numFmtId="0" fontId="6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/>
    </xf>
    <xf numFmtId="0" fontId="6" fillId="25" borderId="23" xfId="0" applyFont="1" applyFill="1" applyBorder="1" applyAlignment="1">
      <alignment horizontal="center"/>
    </xf>
    <xf numFmtId="0" fontId="6" fillId="25" borderId="59" xfId="0" applyFont="1" applyFill="1" applyBorder="1" applyAlignment="1">
      <alignment horizontal="center"/>
    </xf>
    <xf numFmtId="0" fontId="10" fillId="25" borderId="7" xfId="0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center"/>
    </xf>
    <xf numFmtId="3" fontId="94" fillId="0" borderId="4" xfId="0" applyNumberFormat="1" applyFont="1" applyBorder="1" applyAlignment="1">
      <alignment horizontal="center" vertical="center" wrapText="1"/>
    </xf>
    <xf numFmtId="0" fontId="107" fillId="0" borderId="4" xfId="0" applyFont="1" applyBorder="1" applyAlignment="1">
      <alignment horizontal="center" vertical="center" wrapText="1"/>
    </xf>
    <xf numFmtId="0" fontId="6" fillId="25" borderId="7" xfId="0" applyFont="1" applyFill="1" applyBorder="1" applyAlignment="1">
      <alignment horizontal="center"/>
    </xf>
    <xf numFmtId="0" fontId="6" fillId="25" borderId="60" xfId="0" applyFont="1" applyFill="1" applyBorder="1" applyAlignment="1">
      <alignment horizontal="center"/>
    </xf>
    <xf numFmtId="0" fontId="62" fillId="0" borderId="4" xfId="0" applyFont="1" applyBorder="1" applyAlignment="1">
      <alignment horizontal="center"/>
    </xf>
    <xf numFmtId="0" fontId="94" fillId="0" borderId="0" xfId="0" applyFont="1" applyAlignment="1">
      <alignment horizontal="center" vertical="center" wrapText="1"/>
    </xf>
    <xf numFmtId="0" fontId="43" fillId="0" borderId="41" xfId="0" applyFont="1" applyBorder="1" applyAlignment="1">
      <alignment horizontal="left" vertical="center" wrapText="1"/>
    </xf>
    <xf numFmtId="0" fontId="43" fillId="16" borderId="41" xfId="0" applyFont="1" applyFill="1" applyBorder="1" applyAlignment="1">
      <alignment horizontal="left" vertical="center" wrapText="1"/>
    </xf>
    <xf numFmtId="0" fontId="4" fillId="25" borderId="38" xfId="0" applyFont="1" applyFill="1" applyBorder="1" applyAlignment="1">
      <alignment horizontal="center"/>
    </xf>
    <xf numFmtId="0" fontId="20" fillId="25" borderId="0" xfId="0" applyFont="1" applyFill="1" applyAlignment="1">
      <alignment horizontal="center"/>
    </xf>
    <xf numFmtId="0" fontId="16" fillId="25" borderId="0" xfId="0" applyFont="1" applyFill="1" applyBorder="1" applyAlignment="1">
      <alignment horizontal="center" vertical="center"/>
    </xf>
    <xf numFmtId="0" fontId="16" fillId="25" borderId="7" xfId="0" applyFont="1" applyFill="1" applyBorder="1" applyAlignment="1">
      <alignment horizontal="center" vertical="center" wrapText="1"/>
    </xf>
    <xf numFmtId="0" fontId="16" fillId="25" borderId="7" xfId="0" applyFont="1" applyFill="1" applyBorder="1" applyAlignment="1">
      <alignment horizontal="center"/>
    </xf>
    <xf numFmtId="0" fontId="97" fillId="25" borderId="7" xfId="0" applyFont="1" applyFill="1" applyBorder="1" applyAlignment="1">
      <alignment horizontal="center"/>
    </xf>
    <xf numFmtId="0" fontId="16" fillId="25" borderId="0" xfId="0" applyFont="1" applyFill="1" applyBorder="1" applyAlignment="1">
      <alignment horizontal="center" vertical="center" wrapText="1"/>
    </xf>
    <xf numFmtId="0" fontId="16" fillId="25" borderId="38" xfId="0" applyFont="1" applyFill="1" applyBorder="1" applyAlignment="1">
      <alignment horizontal="center"/>
    </xf>
    <xf numFmtId="0" fontId="16" fillId="25" borderId="0" xfId="0" applyFont="1" applyFill="1" applyBorder="1" applyAlignment="1">
      <alignment horizontal="center"/>
    </xf>
    <xf numFmtId="0" fontId="86" fillId="25" borderId="0" xfId="0" applyFont="1" applyFill="1" applyAlignment="1">
      <alignment horizontal="center"/>
    </xf>
    <xf numFmtId="0" fontId="0" fillId="25" borderId="0" xfId="0" applyFont="1" applyFill="1" applyAlignment="1">
      <alignment horizontal="center"/>
    </xf>
    <xf numFmtId="0" fontId="94" fillId="0" borderId="53" xfId="0" applyFont="1" applyFill="1" applyBorder="1" applyAlignment="1">
      <alignment horizontal="center" vertical="center" wrapText="1"/>
    </xf>
    <xf numFmtId="0" fontId="94" fillId="0" borderId="29" xfId="0" applyFont="1" applyBorder="1" applyAlignment="1">
      <alignment horizontal="center" vertical="center" wrapText="1"/>
    </xf>
    <xf numFmtId="3" fontId="26" fillId="24" borderId="15" xfId="0" applyNumberFormat="1" applyFont="1" applyFill="1" applyBorder="1" applyAlignment="1">
      <alignment horizontal="center" vertical="center" wrapText="1"/>
    </xf>
    <xf numFmtId="3" fontId="4" fillId="25" borderId="38" xfId="0" applyNumberFormat="1" applyFont="1" applyFill="1" applyBorder="1" applyAlignment="1">
      <alignment horizontal="center"/>
    </xf>
    <xf numFmtId="0" fontId="94" fillId="0" borderId="29" xfId="0" applyFont="1" applyFill="1" applyBorder="1" applyAlignment="1">
      <alignment horizontal="center" vertical="center" wrapText="1"/>
    </xf>
    <xf numFmtId="0" fontId="107" fillId="0" borderId="4" xfId="0" applyFont="1" applyFill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4" fillId="0" borderId="31" xfId="0" applyFont="1" applyBorder="1" applyAlignment="1">
      <alignment horizontal="center" vertical="center" wrapText="1"/>
    </xf>
    <xf numFmtId="0" fontId="3" fillId="4" borderId="57" xfId="0" applyFont="1" applyFill="1" applyBorder="1" applyAlignment="1">
      <alignment horizontal="center" vertical="center" wrapText="1"/>
    </xf>
    <xf numFmtId="0" fontId="9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87" fillId="25" borderId="0" xfId="0" applyFont="1" applyFill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>
      <alignment horizontal="center" vertical="center"/>
    </xf>
    <xf numFmtId="0" fontId="6" fillId="25" borderId="59" xfId="0" applyFont="1" applyFill="1" applyBorder="1" applyAlignment="1">
      <alignment horizontal="center" vertical="center" wrapText="1"/>
    </xf>
    <xf numFmtId="0" fontId="6" fillId="25" borderId="23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 vertical="center"/>
    </xf>
    <xf numFmtId="0" fontId="4" fillId="25" borderId="24" xfId="0" applyFont="1" applyFill="1" applyBorder="1" applyAlignment="1">
      <alignment horizontal="center" vertical="center" wrapText="1"/>
    </xf>
    <xf numFmtId="0" fontId="4" fillId="25" borderId="45" xfId="0" applyFont="1" applyFill="1" applyBorder="1" applyAlignment="1">
      <alignment horizontal="center" vertical="center" wrapText="1"/>
    </xf>
    <xf numFmtId="0" fontId="7" fillId="16" borderId="43" xfId="0" applyFont="1" applyFill="1" applyBorder="1" applyAlignment="1">
      <alignment horizontal="center" vertical="center" wrapText="1"/>
    </xf>
    <xf numFmtId="0" fontId="7" fillId="16" borderId="61" xfId="0" applyFont="1" applyFill="1" applyBorder="1" applyAlignment="1">
      <alignment horizontal="center" vertical="center" wrapText="1"/>
    </xf>
    <xf numFmtId="0" fontId="7" fillId="16" borderId="62" xfId="0" applyFont="1" applyFill="1" applyBorder="1" applyAlignment="1">
      <alignment horizontal="center" vertical="center" wrapText="1"/>
    </xf>
    <xf numFmtId="0" fontId="93" fillId="0" borderId="2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5" fillId="24" borderId="0" xfId="0" applyFont="1" applyFill="1" applyBorder="1" applyAlignment="1">
      <alignment horizontal="left"/>
    </xf>
    <xf numFmtId="0" fontId="12" fillId="27" borderId="0" xfId="0" applyFont="1" applyFill="1" applyAlignment="1">
      <alignment horizontal="left" vertical="center" wrapText="1"/>
    </xf>
    <xf numFmtId="0" fontId="94" fillId="0" borderId="29" xfId="0" applyFont="1" applyFill="1" applyBorder="1" applyAlignment="1">
      <alignment horizontal="center" vertical="center" wrapText="1"/>
    </xf>
    <xf numFmtId="0" fontId="94" fillId="0" borderId="31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right" vertical="center" textRotation="90"/>
    </xf>
    <xf numFmtId="0" fontId="27" fillId="0" borderId="0" xfId="0" applyFont="1" applyFill="1" applyBorder="1" applyAlignment="1">
      <alignment horizontal="left" vertical="center" wrapText="1"/>
    </xf>
    <xf numFmtId="0" fontId="43" fillId="0" borderId="63" xfId="0" applyFont="1" applyFill="1" applyBorder="1" applyAlignment="1">
      <alignment horizontal="center" vertical="center" wrapText="1"/>
    </xf>
    <xf numFmtId="0" fontId="43" fillId="0" borderId="64" xfId="0" applyFont="1" applyFill="1" applyBorder="1" applyAlignment="1">
      <alignment horizontal="center" vertical="center" wrapText="1"/>
    </xf>
    <xf numFmtId="0" fontId="43" fillId="0" borderId="65" xfId="0" applyFont="1" applyFill="1" applyBorder="1" applyAlignment="1">
      <alignment horizontal="center" vertical="center" wrapText="1"/>
    </xf>
    <xf numFmtId="0" fontId="0" fillId="16" borderId="53" xfId="0" applyFont="1" applyFill="1" applyBorder="1" applyAlignment="1">
      <alignment horizontal="center"/>
    </xf>
    <xf numFmtId="0" fontId="97" fillId="16" borderId="66" xfId="0" applyFont="1" applyFill="1" applyBorder="1" applyAlignment="1">
      <alignment horizontal="center" vertical="center" wrapText="1"/>
    </xf>
    <xf numFmtId="0" fontId="97" fillId="16" borderId="0" xfId="0" applyFont="1" applyFill="1" applyBorder="1" applyAlignment="1">
      <alignment horizontal="center" vertical="center" wrapText="1"/>
    </xf>
    <xf numFmtId="0" fontId="41" fillId="16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4" fillId="25" borderId="0" xfId="0" applyFont="1" applyFill="1" applyAlignment="1">
      <alignment horizontal="center"/>
    </xf>
    <xf numFmtId="0" fontId="16" fillId="25" borderId="0" xfId="0" applyFont="1" applyFill="1" applyBorder="1" applyAlignment="1">
      <alignment horizontal="center" vertical="center"/>
    </xf>
    <xf numFmtId="0" fontId="16" fillId="25" borderId="24" xfId="0" applyFont="1" applyFill="1" applyBorder="1" applyAlignment="1">
      <alignment horizontal="center" vertical="center" wrapText="1"/>
    </xf>
    <xf numFmtId="0" fontId="16" fillId="25" borderId="45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>
      <alignment horizontal="center"/>
    </xf>
    <xf numFmtId="0" fontId="6" fillId="25" borderId="7" xfId="0" applyFont="1" applyFill="1" applyBorder="1" applyAlignment="1">
      <alignment horizontal="center"/>
    </xf>
    <xf numFmtId="0" fontId="106" fillId="25" borderId="0" xfId="0" applyFont="1" applyFill="1" applyAlignment="1">
      <alignment horizontal="left"/>
    </xf>
    <xf numFmtId="0" fontId="4" fillId="25" borderId="59" xfId="0" applyFont="1" applyFill="1" applyBorder="1" applyAlignment="1">
      <alignment horizontal="center"/>
    </xf>
    <xf numFmtId="0" fontId="6" fillId="25" borderId="23" xfId="0" applyFont="1" applyFill="1" applyBorder="1" applyAlignment="1">
      <alignment horizontal="center" vertical="center"/>
    </xf>
    <xf numFmtId="0" fontId="99" fillId="25" borderId="42" xfId="0" applyFont="1" applyFill="1" applyBorder="1" applyAlignment="1">
      <alignment horizontal="center" vertical="center" wrapText="1"/>
    </xf>
    <xf numFmtId="0" fontId="43" fillId="0" borderId="42" xfId="0" applyFont="1" applyBorder="1" applyAlignment="1">
      <alignment horizontal="center"/>
    </xf>
    <xf numFmtId="0" fontId="3" fillId="0" borderId="0" xfId="0" applyFont="1" applyAlignment="1">
      <alignment horizontal="center" vertical="center" textRotation="255" wrapText="1"/>
    </xf>
    <xf numFmtId="0" fontId="3" fillId="4" borderId="56" xfId="0" applyFont="1" applyFill="1" applyBorder="1" applyAlignment="1">
      <alignment horizontal="center" vertical="center" wrapText="1"/>
    </xf>
    <xf numFmtId="0" fontId="3" fillId="4" borderId="57" xfId="0" applyFont="1" applyFill="1" applyBorder="1" applyAlignment="1">
      <alignment horizontal="center" vertical="center" wrapText="1"/>
    </xf>
    <xf numFmtId="0" fontId="3" fillId="4" borderId="58" xfId="0" applyFont="1" applyFill="1" applyBorder="1" applyAlignment="1">
      <alignment horizontal="center" vertical="center" wrapText="1"/>
    </xf>
    <xf numFmtId="0" fontId="45" fillId="25" borderId="0" xfId="0" applyFont="1" applyFill="1" applyBorder="1" applyAlignment="1">
      <alignment horizontal="left" vertical="center" wrapText="1"/>
    </xf>
    <xf numFmtId="0" fontId="45" fillId="25" borderId="0" xfId="0" applyFont="1" applyFill="1" applyBorder="1" applyAlignment="1">
      <alignment vertical="center" wrapText="1"/>
    </xf>
    <xf numFmtId="49" fontId="45" fillId="25" borderId="0" xfId="0" applyNumberFormat="1" applyFont="1" applyFill="1" applyBorder="1" applyAlignment="1">
      <alignment horizontal="left" vertical="center" wrapText="1"/>
    </xf>
    <xf numFmtId="49" fontId="61" fillId="25" borderId="0" xfId="49" applyNumberFormat="1" applyFont="1" applyFill="1" applyBorder="1" applyAlignment="1">
      <alignment horizontal="left" vertical="center" wrapText="1"/>
    </xf>
    <xf numFmtId="0" fontId="57" fillId="25" borderId="0" xfId="0" applyFont="1" applyFill="1" applyBorder="1" applyAlignment="1">
      <alignment horizontal="center" vertical="center" wrapText="1"/>
    </xf>
    <xf numFmtId="41" fontId="97" fillId="0" borderId="16" xfId="0" applyNumberFormat="1" applyFont="1" applyFill="1" applyBorder="1" applyAlignment="1">
      <alignment horizontal="center" vertical="center" wrapText="1"/>
    </xf>
    <xf numFmtId="41" fontId="97" fillId="0" borderId="16" xfId="0" applyNumberFormat="1" applyFont="1" applyFill="1" applyBorder="1" applyAlignment="1">
      <alignment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ldCenter" xfId="33"/>
    <cellStyle name="BoldLeft" xfId="34"/>
    <cellStyle name="BoldRight" xfId="35"/>
    <cellStyle name="Buena" xfId="36"/>
    <cellStyle name="Cálculo" xfId="37"/>
    <cellStyle name="Celda de comprobación" xfId="38"/>
    <cellStyle name="Celda vinculada" xfId="39"/>
    <cellStyle name="Center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Hyperlink" xfId="49"/>
    <cellStyle name="Followed Hyperlink" xfId="50"/>
    <cellStyle name="Incorrecto" xfId="51"/>
    <cellStyle name="Left" xfId="52"/>
    <cellStyle name="Comma" xfId="53"/>
    <cellStyle name="Comma [0]" xfId="54"/>
    <cellStyle name="Currency" xfId="55"/>
    <cellStyle name="Currency [0]" xfId="56"/>
    <cellStyle name="Neutral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Cantidad de usurios por área de servicios</a:t>
            </a:r>
          </a:p>
        </c:rich>
      </c:tx>
      <c:layout>
        <c:manualLayout>
          <c:xMode val="factor"/>
          <c:yMode val="factor"/>
          <c:x val="-0.023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53"/>
          <c:w val="0.82825"/>
          <c:h val="0.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'2015'!$C$51</c:f>
              <c:strCache>
                <c:ptCount val="1"/>
                <c:pt idx="0">
                  <c:v>Hemeroteca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'2015'!$B$52:$B$64</c:f>
              <c:strCache/>
            </c:strRef>
          </c:cat>
          <c:val>
            <c:numRef>
              <c:f>'2015'!$C$52:$C$64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'2015'!$D$51</c:f>
              <c:strCache>
                <c:ptCount val="1"/>
                <c:pt idx="0">
                  <c:v>CENIDE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'2015'!$B$52:$B$64</c:f>
              <c:strCache/>
            </c:strRef>
          </c:cat>
          <c:val>
            <c:numRef>
              <c:f>'2015'!$D$52:$D$64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'2015'!$E$51</c:f>
              <c:strCache>
                <c:ptCount val="1"/>
                <c:pt idx="0">
                  <c:v>Sala Americana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'2015'!$B$52:$B$64</c:f>
              <c:strCache/>
            </c:strRef>
          </c:cat>
          <c:val>
            <c:numRef>
              <c:f>'2015'!$E$52:$E$64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'2015'!$F$51</c:f>
              <c:strCache>
                <c:ptCount val="1"/>
                <c:pt idx="0">
                  <c:v>Mediateca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'2015'!$B$52:$B$64</c:f>
              <c:strCache/>
            </c:strRef>
          </c:cat>
          <c:val>
            <c:numRef>
              <c:f>'2015'!$F$52:$F$64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'2015'!$G$51</c:f>
              <c:strCache>
                <c:ptCount val="1"/>
                <c:pt idx="0">
                  <c:v>Sala de Lectura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'2015'!$B$52:$B$64</c:f>
              <c:strCache/>
            </c:strRef>
          </c:cat>
          <c:val>
            <c:numRef>
              <c:f>'2015'!$G$52:$G$64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'2015'!$H$51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'2015'!$B$52:$B$64</c:f>
              <c:strCache/>
            </c:strRef>
          </c:cat>
          <c:val>
            <c:numRef>
              <c:f>'2015'!$H$52:$H$64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61160020"/>
        <c:axId val="13569269"/>
      </c:barChart>
      <c:catAx>
        <c:axId val="61160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34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569269"/>
        <c:crosses val="autoZero"/>
        <c:auto val="1"/>
        <c:lblOffset val="20"/>
        <c:noMultiLvlLbl val="0"/>
      </c:catAx>
      <c:valAx>
        <c:axId val="135692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60020"/>
        <c:crossesAt val="1"/>
        <c:crossBetween val="between"/>
        <c:dispUnits/>
        <c:majorUnit val="1000"/>
        <c:minorUnit val="54.85619999999999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2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Cantidad de usuarios según perfil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99"/>
          <c:w val="0.81325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'2015'!$C$68</c:f>
              <c:strCache>
                <c:ptCount val="1"/>
                <c:pt idx="0">
                  <c:v>Bibliotecarios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'2015'!$B$69:$B$81</c:f>
              <c:strCache/>
            </c:strRef>
          </c:cat>
          <c:val>
            <c:numRef>
              <c:f>'2015'!$C$69:$C$81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'2015'!$D$68</c:f>
              <c:strCache>
                <c:ptCount val="1"/>
                <c:pt idx="0">
                  <c:v>Investigadores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'2015'!$B$69:$B$81</c:f>
              <c:strCache/>
            </c:strRef>
          </c:cat>
          <c:val>
            <c:numRef>
              <c:f>'2015'!$D$69:$D$81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'2015'!$E$68</c:f>
              <c:strCache>
                <c:ptCount val="1"/>
                <c:pt idx="0">
                  <c:v>Funcionarios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'2015'!$B$69:$B$81</c:f>
              <c:strCache/>
            </c:strRef>
          </c:cat>
          <c:val>
            <c:numRef>
              <c:f>'2015'!$E$69:$E$81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'2015'!$F$68</c:f>
              <c:strCache>
                <c:ptCount val="1"/>
                <c:pt idx="0">
                  <c:v>Profes.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'2015'!$B$69:$B$81</c:f>
              <c:strCache/>
            </c:strRef>
          </c:cat>
          <c:val>
            <c:numRef>
              <c:f>'2015'!$F$69:$F$81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'2015'!$G$68</c:f>
              <c:strCache>
                <c:ptCount val="1"/>
                <c:pt idx="0">
                  <c:v>Usuarios en gral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'2015'!$B$69:$B$81</c:f>
              <c:strCache/>
            </c:strRef>
          </c:cat>
          <c:val>
            <c:numRef>
              <c:f>'2015'!$G$69:$G$81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'2015'!$H$68</c:f>
              <c:strCache>
                <c:ptCount val="1"/>
                <c:pt idx="0">
                  <c:v>Docentes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'2015'!$B$69:$B$81</c:f>
              <c:strCache/>
            </c:strRef>
          </c:cat>
          <c:val>
            <c:numRef>
              <c:f>'2015'!$H$69:$H$81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6"/>
          <c:tx>
            <c:strRef>
              <c:f>'2015'!$I$68</c:f>
              <c:strCache>
                <c:ptCount val="1"/>
                <c:pt idx="0">
                  <c:v>Estudiantes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'2015'!$B$69:$B$81</c:f>
              <c:strCache/>
            </c:strRef>
          </c:cat>
          <c:val>
            <c:numRef>
              <c:f>'2015'!$I$69:$I$81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55014558"/>
        <c:axId val="25368975"/>
      </c:barChart>
      <c:catAx>
        <c:axId val="55014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68975"/>
        <c:crosses val="autoZero"/>
        <c:auto val="1"/>
        <c:lblOffset val="100"/>
        <c:noMultiLvlLbl val="0"/>
      </c:catAx>
      <c:valAx>
        <c:axId val="25368975"/>
        <c:scaling>
          <c:orientation val="minMax"/>
          <c:max val="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14558"/>
        <c:crossesAt val="1"/>
        <c:crossBetween val="between"/>
        <c:dispUnits/>
        <c:majorUnit val="500"/>
        <c:min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25"/>
          <c:y val="0.25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Cantidad de Usuarios In Situ</a:t>
            </a:r>
          </a:p>
        </c:rich>
      </c:tx>
      <c:layout>
        <c:manualLayout>
          <c:xMode val="factor"/>
          <c:yMode val="factor"/>
          <c:x val="0.0247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7025"/>
          <c:w val="0.97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'2015'!$B$11:$B$23</c:f>
              <c:strCache/>
            </c:strRef>
          </c:cat>
          <c:val>
            <c:numRef>
              <c:f>'2015'!$E$11:$E$23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6994184"/>
        <c:axId val="41621065"/>
      </c:barChart>
      <c:catAx>
        <c:axId val="26994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21065"/>
        <c:crosses val="autoZero"/>
        <c:auto val="1"/>
        <c:lblOffset val="100"/>
        <c:noMultiLvlLbl val="0"/>
      </c:catAx>
      <c:valAx>
        <c:axId val="416210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94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Cantidad de usuarios segun franja horaria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65"/>
          <c:w val="0.93225"/>
          <c:h val="0.7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'2015'!$C$27</c:f>
              <c:strCache>
                <c:ptCount val="1"/>
                <c:pt idx="0">
                  <c:v>8:30 a 12:30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'2015'!$C$28:$C$39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'2015'!$D$27</c:f>
              <c:strCache>
                <c:ptCount val="1"/>
                <c:pt idx="0">
                  <c:v>12:30 a 17:30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'2015'!$D$28:$D$39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'2015'!$E$27</c:f>
              <c:strCache>
                <c:ptCount val="1"/>
                <c:pt idx="0">
                  <c:v>17:30 a 21.00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'2015'!$E$28:$E$39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9045266"/>
        <c:axId val="15863075"/>
      </c:barChart>
      <c:catAx>
        <c:axId val="39045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63075"/>
        <c:crosses val="autoZero"/>
        <c:auto val="1"/>
        <c:lblOffset val="100"/>
        <c:noMultiLvlLbl val="0"/>
      </c:catAx>
      <c:valAx>
        <c:axId val="158630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45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675"/>
          <c:y val="0.86375"/>
          <c:w val="0.62125"/>
          <c:h val="0.13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Servicios Remotos</a:t>
            </a:r>
          </a:p>
        </c:rich>
      </c:tx>
      <c:layout>
        <c:manualLayout>
          <c:xMode val="factor"/>
          <c:yMode val="factor"/>
          <c:x val="-0.004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0625"/>
          <c:w val="0.7632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'2015'!$C$107</c:f>
              <c:strCache>
                <c:ptCount val="1"/>
                <c:pt idx="0">
                  <c:v>Consultas  respondidas en las áreas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'2015'!$C$108:$C$120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'2015'!$D$107</c:f>
              <c:strCache>
                <c:ptCount val="1"/>
                <c:pt idx="0">
                  <c:v>Cantidad de visitas a la página web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'2015'!$D$108:$D$120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'2015'!$E$107</c:f>
              <c:strCache>
                <c:ptCount val="1"/>
                <c:pt idx="0">
                  <c:v>Consultas a  las bases datos legislativa, documental y bibliográfica.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'2015'!$E$108:$E$120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8549948"/>
        <c:axId val="9840669"/>
      </c:barChart>
      <c:catAx>
        <c:axId val="8549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40669"/>
        <c:crosses val="autoZero"/>
        <c:auto val="1"/>
        <c:lblOffset val="100"/>
        <c:noMultiLvlLbl val="0"/>
      </c:catAx>
      <c:valAx>
        <c:axId val="98406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499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1145"/>
          <c:w val="0.205"/>
          <c:h val="0.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Servicios In Situ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'2015'!$B$127:$B$138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'2015'!$H$127:$H$138</c:f>
              <c:numCache>
                <c:ptCount val="12"/>
                <c:pt idx="0">
                  <c:v>499</c:v>
                </c:pt>
                <c:pt idx="1">
                  <c:v>900</c:v>
                </c:pt>
                <c:pt idx="2">
                  <c:v>945</c:v>
                </c:pt>
                <c:pt idx="3">
                  <c:v>1578</c:v>
                </c:pt>
                <c:pt idx="4">
                  <c:v>1644</c:v>
                </c:pt>
                <c:pt idx="5">
                  <c:v>1189</c:v>
                </c:pt>
                <c:pt idx="6">
                  <c:v>1280</c:v>
                </c:pt>
                <c:pt idx="7">
                  <c:v>0</c:v>
                </c:pt>
                <c:pt idx="8">
                  <c:v>0</c:v>
                </c:pt>
                <c:pt idx="9">
                  <c:v>1051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1457158"/>
        <c:axId val="58896695"/>
      </c:barChart>
      <c:catAx>
        <c:axId val="2145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96695"/>
        <c:crosses val="autoZero"/>
        <c:auto val="1"/>
        <c:lblOffset val="100"/>
        <c:noMultiLvlLbl val="0"/>
      </c:catAx>
      <c:valAx>
        <c:axId val="588966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57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Comparativo anual Usuarios In Situ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2010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'2015'!$H$153:$H$164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'2015'!$I$153:$I$164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2012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'2015'!$J$153:$J$164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2013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'2015'!$K$153:$K$164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2014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'2015'!$L$153:$L$164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2015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'2015'!$M$153:$M$160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60308208"/>
        <c:axId val="5902961"/>
      </c:lineChart>
      <c:catAx>
        <c:axId val="6030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2961"/>
        <c:crosses val="autoZero"/>
        <c:auto val="1"/>
        <c:lblOffset val="100"/>
        <c:noMultiLvlLbl val="0"/>
      </c:catAx>
      <c:valAx>
        <c:axId val="59029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08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Total préstamos Sala de Lectura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'2015'!$F$225:$F$236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3126650"/>
        <c:axId val="8377803"/>
      </c:barChart>
      <c:catAx>
        <c:axId val="53126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77803"/>
        <c:crosses val="autoZero"/>
        <c:auto val="1"/>
        <c:lblOffset val="100"/>
        <c:noMultiLvlLbl val="0"/>
      </c:catAx>
      <c:valAx>
        <c:axId val="83778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266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49</xdr:row>
      <xdr:rowOff>95250</xdr:rowOff>
    </xdr:from>
    <xdr:to>
      <xdr:col>16</xdr:col>
      <xdr:colOff>504825</xdr:colOff>
      <xdr:row>64</xdr:row>
      <xdr:rowOff>19050</xdr:rowOff>
    </xdr:to>
    <xdr:graphicFrame>
      <xdr:nvGraphicFramePr>
        <xdr:cNvPr id="1" name="Chart 18"/>
        <xdr:cNvGraphicFramePr/>
      </xdr:nvGraphicFramePr>
      <xdr:xfrm>
        <a:off x="5838825" y="8582025"/>
        <a:ext cx="60769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83</xdr:row>
      <xdr:rowOff>123825</xdr:rowOff>
    </xdr:from>
    <xdr:to>
      <xdr:col>9</xdr:col>
      <xdr:colOff>657225</xdr:colOff>
      <xdr:row>99</xdr:row>
      <xdr:rowOff>38100</xdr:rowOff>
    </xdr:to>
    <xdr:graphicFrame>
      <xdr:nvGraphicFramePr>
        <xdr:cNvPr id="2" name="Chart 19"/>
        <xdr:cNvGraphicFramePr/>
      </xdr:nvGraphicFramePr>
      <xdr:xfrm>
        <a:off x="685800" y="13820775"/>
        <a:ext cx="630555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847725</xdr:colOff>
      <xdr:row>8</xdr:row>
      <xdr:rowOff>133350</xdr:rowOff>
    </xdr:from>
    <xdr:to>
      <xdr:col>15</xdr:col>
      <xdr:colOff>552450</xdr:colOff>
      <xdr:row>23</xdr:row>
      <xdr:rowOff>19050</xdr:rowOff>
    </xdr:to>
    <xdr:graphicFrame>
      <xdr:nvGraphicFramePr>
        <xdr:cNvPr id="3" name="Chart 21"/>
        <xdr:cNvGraphicFramePr/>
      </xdr:nvGraphicFramePr>
      <xdr:xfrm>
        <a:off x="4762500" y="2028825"/>
        <a:ext cx="6438900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800100</xdr:colOff>
      <xdr:row>25</xdr:row>
      <xdr:rowOff>19050</xdr:rowOff>
    </xdr:from>
    <xdr:to>
      <xdr:col>15</xdr:col>
      <xdr:colOff>514350</xdr:colOff>
      <xdr:row>41</xdr:row>
      <xdr:rowOff>9525</xdr:rowOff>
    </xdr:to>
    <xdr:graphicFrame>
      <xdr:nvGraphicFramePr>
        <xdr:cNvPr id="4" name="Chart 22"/>
        <xdr:cNvGraphicFramePr/>
      </xdr:nvGraphicFramePr>
      <xdr:xfrm>
        <a:off x="4714875" y="4924425"/>
        <a:ext cx="6448425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447675</xdr:colOff>
      <xdr:row>105</xdr:row>
      <xdr:rowOff>133350</xdr:rowOff>
    </xdr:from>
    <xdr:to>
      <xdr:col>15</xdr:col>
      <xdr:colOff>723900</xdr:colOff>
      <xdr:row>120</xdr:row>
      <xdr:rowOff>66675</xdr:rowOff>
    </xdr:to>
    <xdr:graphicFrame>
      <xdr:nvGraphicFramePr>
        <xdr:cNvPr id="5" name="Chart 24"/>
        <xdr:cNvGraphicFramePr/>
      </xdr:nvGraphicFramePr>
      <xdr:xfrm>
        <a:off x="4362450" y="17049750"/>
        <a:ext cx="7010400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352425</xdr:colOff>
      <xdr:row>124</xdr:row>
      <xdr:rowOff>28575</xdr:rowOff>
    </xdr:from>
    <xdr:to>
      <xdr:col>16</xdr:col>
      <xdr:colOff>552450</xdr:colOff>
      <xdr:row>139</xdr:row>
      <xdr:rowOff>123825</xdr:rowOff>
    </xdr:to>
    <xdr:graphicFrame>
      <xdr:nvGraphicFramePr>
        <xdr:cNvPr id="6" name="Chart 414"/>
        <xdr:cNvGraphicFramePr/>
      </xdr:nvGraphicFramePr>
      <xdr:xfrm>
        <a:off x="5924550" y="20564475"/>
        <a:ext cx="6038850" cy="2438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704850</xdr:colOff>
      <xdr:row>167</xdr:row>
      <xdr:rowOff>0</xdr:rowOff>
    </xdr:from>
    <xdr:to>
      <xdr:col>12</xdr:col>
      <xdr:colOff>161925</xdr:colOff>
      <xdr:row>182</xdr:row>
      <xdr:rowOff>133350</xdr:rowOff>
    </xdr:to>
    <xdr:graphicFrame>
      <xdr:nvGraphicFramePr>
        <xdr:cNvPr id="7" name="Chart 428"/>
        <xdr:cNvGraphicFramePr/>
      </xdr:nvGraphicFramePr>
      <xdr:xfrm>
        <a:off x="1362075" y="27527250"/>
        <a:ext cx="7162800" cy="2543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638175</xdr:colOff>
      <xdr:row>221</xdr:row>
      <xdr:rowOff>76200</xdr:rowOff>
    </xdr:from>
    <xdr:to>
      <xdr:col>14</xdr:col>
      <xdr:colOff>619125</xdr:colOff>
      <xdr:row>237</xdr:row>
      <xdr:rowOff>104775</xdr:rowOff>
    </xdr:to>
    <xdr:graphicFrame>
      <xdr:nvGraphicFramePr>
        <xdr:cNvPr id="8" name="Chart 524"/>
        <xdr:cNvGraphicFramePr/>
      </xdr:nvGraphicFramePr>
      <xdr:xfrm>
        <a:off x="4552950" y="37252275"/>
        <a:ext cx="5953125" cy="2324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B7"/>
  <sheetViews>
    <sheetView workbookViewId="0" topLeftCell="A1">
      <selection activeCell="A1" sqref="A1"/>
    </sheetView>
  </sheetViews>
  <sheetFormatPr defaultColWidth="11.421875" defaultRowHeight="12.75"/>
  <sheetData>
    <row r="1" spans="1:2" ht="12.75">
      <c r="A1" s="1">
        <v>39142.558541666665</v>
      </c>
      <c r="B1" s="1">
        <v>39140.44747685185</v>
      </c>
    </row>
    <row r="2" spans="1:2" ht="12.75">
      <c r="A2">
        <v>1</v>
      </c>
      <c r="B2">
        <v>2</v>
      </c>
    </row>
    <row r="3" ht="12.75">
      <c r="B3" t="b">
        <v>0</v>
      </c>
    </row>
    <row r="4" ht="12.75">
      <c r="B4" t="e">
        <f>#REF!</f>
        <v>#REF!</v>
      </c>
    </row>
    <row r="5" ht="12.75">
      <c r="B5" t="b">
        <v>0</v>
      </c>
    </row>
    <row r="6" ht="12.75">
      <c r="B6" t="e">
        <f>#REF!</f>
        <v>#REF!</v>
      </c>
    </row>
    <row r="7" ht="12.75">
      <c r="B7" t="e">
        <f>#REF!</f>
        <v>#REF!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>
        <f>COUNTA(wsDatabase)+COUNTA(#REF!)</f>
        <v>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2:P445"/>
  <sheetViews>
    <sheetView tabSelected="1" zoomScale="90" zoomScaleNormal="90" workbookViewId="0" topLeftCell="A1">
      <pane ySplit="11" topLeftCell="BM62" activePane="bottomLeft" state="frozen"/>
      <selection pane="topLeft" activeCell="A1" sqref="A1"/>
      <selection pane="bottomLeft" activeCell="R78" sqref="R78"/>
    </sheetView>
  </sheetViews>
  <sheetFormatPr defaultColWidth="11.421875" defaultRowHeight="12.75"/>
  <cols>
    <col min="1" max="1" width="3.421875" style="2" bestFit="1" customWidth="1"/>
    <col min="2" max="2" width="33.140625" style="2" customWidth="1"/>
    <col min="3" max="3" width="11.00390625" style="191" customWidth="1"/>
    <col min="4" max="9" width="11.00390625" style="2" customWidth="1"/>
    <col min="10" max="10" width="11.28125" style="2" customWidth="1"/>
    <col min="11" max="11" width="11.00390625" style="2" customWidth="1"/>
    <col min="12" max="12" width="11.00390625" style="274" customWidth="1"/>
    <col min="13" max="13" width="11.00390625" style="93" customWidth="1"/>
    <col min="14" max="14" width="12.57421875" style="93" customWidth="1"/>
    <col min="15" max="15" width="0.42578125" style="2" customWidth="1"/>
    <col min="16" max="16" width="14.00390625" style="2" customWidth="1"/>
    <col min="17" max="16384" width="11.421875" style="2" customWidth="1"/>
  </cols>
  <sheetData>
    <row r="1" ht="6" customHeight="1"/>
    <row r="2" spans="2:16" s="3" customFormat="1" ht="21" customHeight="1">
      <c r="B2" s="4" t="s">
        <v>275</v>
      </c>
      <c r="C2" s="192"/>
      <c r="D2" s="5"/>
      <c r="E2" s="5"/>
      <c r="F2" s="5"/>
      <c r="G2" s="6"/>
      <c r="H2" s="6"/>
      <c r="I2" s="6"/>
      <c r="J2" s="6"/>
      <c r="K2" s="7"/>
      <c r="L2" s="275" t="s">
        <v>105</v>
      </c>
      <c r="M2" s="124"/>
      <c r="N2" s="292"/>
      <c r="O2" s="7"/>
      <c r="P2" s="7"/>
    </row>
    <row r="3" spans="2:12" s="7" customFormat="1" ht="3.75" customHeight="1">
      <c r="B3" s="8"/>
      <c r="C3" s="193"/>
      <c r="D3" s="9"/>
      <c r="E3" s="9"/>
      <c r="F3" s="9"/>
      <c r="L3" s="276"/>
    </row>
    <row r="4" spans="1:16" s="3" customFormat="1" ht="20.25">
      <c r="A4" s="162">
        <v>1</v>
      </c>
      <c r="B4" s="160" t="s">
        <v>153</v>
      </c>
      <c r="C4" s="169"/>
      <c r="D4" s="159"/>
      <c r="E4" s="159"/>
      <c r="F4" s="161"/>
      <c r="G4" s="159"/>
      <c r="H4" s="159"/>
      <c r="I4" s="159"/>
      <c r="J4" s="159"/>
      <c r="K4" s="159"/>
      <c r="L4" s="159"/>
      <c r="M4" s="159"/>
      <c r="N4" s="159"/>
      <c r="O4" s="159"/>
      <c r="P4" s="159"/>
    </row>
    <row r="5" spans="2:14" s="3" customFormat="1" ht="3" customHeight="1" thickBot="1">
      <c r="B5" s="10"/>
      <c r="C5" s="194"/>
      <c r="L5" s="276"/>
      <c r="M5" s="7"/>
      <c r="N5" s="7"/>
    </row>
    <row r="6" spans="2:16" ht="12.75" customHeight="1" thickBot="1" thickTop="1">
      <c r="B6" s="11"/>
      <c r="C6" s="615" t="s">
        <v>13</v>
      </c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7"/>
      <c r="P6" s="256" t="s">
        <v>0</v>
      </c>
    </row>
    <row r="7" spans="2:14" ht="13.5" thickTop="1">
      <c r="B7" s="11" t="s">
        <v>31</v>
      </c>
      <c r="C7" s="32">
        <v>1</v>
      </c>
      <c r="D7" s="12">
        <v>2</v>
      </c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</row>
    <row r="8" spans="2:16" ht="12.75">
      <c r="B8" s="13" t="s">
        <v>208</v>
      </c>
      <c r="C8" s="14">
        <f aca="true" t="shared" si="0" ref="C8:N8">C26</f>
        <v>974</v>
      </c>
      <c r="D8" s="14">
        <f t="shared" si="0"/>
        <v>2167</v>
      </c>
      <c r="E8" s="14">
        <f t="shared" si="0"/>
        <v>1720</v>
      </c>
      <c r="F8" s="14">
        <f t="shared" si="0"/>
        <v>2785</v>
      </c>
      <c r="G8" s="14">
        <f t="shared" si="0"/>
        <v>2735</v>
      </c>
      <c r="H8" s="14">
        <f t="shared" si="0"/>
        <v>2915</v>
      </c>
      <c r="I8" s="14">
        <f t="shared" si="0"/>
        <v>2757</v>
      </c>
      <c r="J8" s="14">
        <f t="shared" si="0"/>
        <v>1972</v>
      </c>
      <c r="K8" s="14">
        <f t="shared" si="0"/>
        <v>2134</v>
      </c>
      <c r="L8" s="14">
        <f t="shared" si="0"/>
        <v>2014</v>
      </c>
      <c r="M8" s="14">
        <f t="shared" si="0"/>
        <v>2707</v>
      </c>
      <c r="N8" s="14">
        <f t="shared" si="0"/>
        <v>1242</v>
      </c>
      <c r="P8" s="172">
        <f>SUM(C8:N8)</f>
        <v>26122</v>
      </c>
    </row>
    <row r="9" spans="2:16" ht="12.75">
      <c r="B9" s="13" t="s">
        <v>32</v>
      </c>
      <c r="C9" s="14">
        <f aca="true" t="shared" si="1" ref="C9:N9">C55</f>
        <v>499</v>
      </c>
      <c r="D9" s="14">
        <f t="shared" si="1"/>
        <v>900</v>
      </c>
      <c r="E9" s="14">
        <f t="shared" si="1"/>
        <v>945</v>
      </c>
      <c r="F9" s="14">
        <f t="shared" si="1"/>
        <v>1578</v>
      </c>
      <c r="G9" s="14">
        <f t="shared" si="1"/>
        <v>1644</v>
      </c>
      <c r="H9" s="14">
        <f t="shared" si="1"/>
        <v>1189</v>
      </c>
      <c r="I9" s="14">
        <f t="shared" si="1"/>
        <v>1280</v>
      </c>
      <c r="J9" s="14">
        <f t="shared" si="1"/>
        <v>1135</v>
      </c>
      <c r="K9" s="14">
        <f t="shared" si="1"/>
        <v>1510</v>
      </c>
      <c r="L9" s="14">
        <f t="shared" si="1"/>
        <v>1064</v>
      </c>
      <c r="M9" s="14">
        <f t="shared" si="1"/>
        <v>1228</v>
      </c>
      <c r="N9" s="14">
        <f t="shared" si="1"/>
        <v>434</v>
      </c>
      <c r="P9" s="172">
        <f>SUM(C9:N9)</f>
        <v>13406</v>
      </c>
    </row>
    <row r="10" spans="2:16" ht="12.75">
      <c r="B10" s="13" t="s">
        <v>33</v>
      </c>
      <c r="C10" s="14">
        <f aca="true" t="shared" si="2" ref="C10:N10">C76</f>
        <v>1082223</v>
      </c>
      <c r="D10" s="14">
        <f t="shared" si="2"/>
        <v>1392869</v>
      </c>
      <c r="E10" s="14">
        <f t="shared" si="2"/>
        <v>2595334</v>
      </c>
      <c r="F10" s="14">
        <f t="shared" si="2"/>
        <v>4034341</v>
      </c>
      <c r="G10" s="14">
        <f t="shared" si="2"/>
        <v>4642761</v>
      </c>
      <c r="H10" s="14">
        <f t="shared" si="2"/>
        <v>2586570</v>
      </c>
      <c r="I10" s="14">
        <f t="shared" si="2"/>
        <v>2566996</v>
      </c>
      <c r="J10" s="14">
        <f t="shared" si="2"/>
        <v>2549644</v>
      </c>
      <c r="K10" s="14">
        <f t="shared" si="2"/>
        <v>3034689</v>
      </c>
      <c r="L10" s="14">
        <f t="shared" si="2"/>
        <v>2566968</v>
      </c>
      <c r="M10" s="14">
        <f t="shared" si="2"/>
        <v>2633706</v>
      </c>
      <c r="N10" s="14">
        <f t="shared" si="2"/>
        <v>2103877</v>
      </c>
      <c r="P10" s="172">
        <f>SUM(C10:N10)</f>
        <v>31789978</v>
      </c>
    </row>
    <row r="11" spans="2:16" s="93" customFormat="1" ht="15" customHeight="1">
      <c r="B11" s="94"/>
      <c r="C11" s="127"/>
      <c r="D11" s="95"/>
      <c r="E11" s="95"/>
      <c r="F11" s="95"/>
      <c r="G11" s="95"/>
      <c r="H11" s="95"/>
      <c r="I11" s="95"/>
      <c r="J11" s="95"/>
      <c r="K11" s="95"/>
      <c r="L11" s="95"/>
      <c r="M11" s="274"/>
      <c r="N11" s="274"/>
      <c r="P11" s="95"/>
    </row>
    <row r="12" ht="14.25" customHeight="1">
      <c r="A12" s="270"/>
    </row>
    <row r="13" spans="1:16" s="15" customFormat="1" ht="14.25" customHeight="1">
      <c r="A13" s="19"/>
      <c r="B13" s="16" t="s">
        <v>34</v>
      </c>
      <c r="C13" s="195"/>
      <c r="D13" s="17"/>
      <c r="E13" s="17"/>
      <c r="F13" s="17"/>
      <c r="G13" s="17"/>
      <c r="H13" s="17"/>
      <c r="I13" s="17"/>
      <c r="J13" s="17"/>
      <c r="K13" s="17"/>
      <c r="L13" s="288"/>
      <c r="M13" s="288"/>
      <c r="N13" s="288"/>
      <c r="O13" s="17"/>
      <c r="P13" s="17"/>
    </row>
    <row r="14" spans="1:14" s="15" customFormat="1" ht="9.75" customHeight="1" thickBot="1">
      <c r="A14" s="19"/>
      <c r="C14" s="128"/>
      <c r="L14" s="40"/>
      <c r="M14" s="18"/>
      <c r="N14" s="18"/>
    </row>
    <row r="15" spans="1:16" s="15" customFormat="1" ht="13.5" thickBot="1" thickTop="1">
      <c r="A15" s="224"/>
      <c r="B15" s="18"/>
      <c r="C15" s="615" t="s">
        <v>13</v>
      </c>
      <c r="D15" s="616"/>
      <c r="E15" s="616"/>
      <c r="F15" s="616"/>
      <c r="G15" s="616"/>
      <c r="H15" s="616"/>
      <c r="I15" s="616"/>
      <c r="J15" s="616"/>
      <c r="K15" s="616"/>
      <c r="L15" s="616"/>
      <c r="M15" s="616"/>
      <c r="N15" s="617"/>
      <c r="P15" s="256" t="s">
        <v>0</v>
      </c>
    </row>
    <row r="16" spans="1:14" s="15" customFormat="1" ht="12" customHeight="1" thickTop="1">
      <c r="A16" s="224"/>
      <c r="B16" s="19"/>
      <c r="C16" s="32">
        <v>1</v>
      </c>
      <c r="D16" s="12">
        <v>2</v>
      </c>
      <c r="E16" s="12">
        <v>3</v>
      </c>
      <c r="F16" s="12">
        <v>4</v>
      </c>
      <c r="G16" s="12">
        <v>5</v>
      </c>
      <c r="H16" s="12">
        <v>6</v>
      </c>
      <c r="I16" s="12">
        <v>7</v>
      </c>
      <c r="J16" s="12">
        <v>8</v>
      </c>
      <c r="K16" s="12">
        <v>9</v>
      </c>
      <c r="L16" s="12">
        <v>10</v>
      </c>
      <c r="M16" s="12">
        <v>11</v>
      </c>
      <c r="N16" s="12">
        <v>12</v>
      </c>
    </row>
    <row r="17" spans="1:14" s="15" customFormat="1" ht="9" customHeight="1" thickBot="1">
      <c r="A17" s="224"/>
      <c r="C17" s="128"/>
      <c r="D17" s="42"/>
      <c r="L17" s="40"/>
      <c r="M17" s="40"/>
      <c r="N17" s="40"/>
    </row>
    <row r="18" spans="1:16" s="15" customFormat="1" ht="13.5" thickBot="1" thickTop="1">
      <c r="A18" s="224"/>
      <c r="B18" s="147" t="s">
        <v>35</v>
      </c>
      <c r="C18" s="98">
        <f aca="true" t="shared" si="3" ref="C18:N18">C114</f>
        <v>7</v>
      </c>
      <c r="D18" s="98">
        <f t="shared" si="3"/>
        <v>20</v>
      </c>
      <c r="E18" s="98">
        <f t="shared" si="3"/>
        <v>15</v>
      </c>
      <c r="F18" s="98">
        <f t="shared" si="3"/>
        <v>21</v>
      </c>
      <c r="G18" s="98">
        <f t="shared" si="3"/>
        <v>22</v>
      </c>
      <c r="H18" s="98">
        <f>H114</f>
        <v>24</v>
      </c>
      <c r="I18" s="98">
        <f t="shared" si="3"/>
        <v>26</v>
      </c>
      <c r="J18" s="20">
        <f t="shared" si="3"/>
        <v>18</v>
      </c>
      <c r="K18" s="20">
        <f t="shared" si="3"/>
        <v>22</v>
      </c>
      <c r="L18" s="20">
        <f t="shared" si="3"/>
        <v>21</v>
      </c>
      <c r="M18" s="20">
        <f t="shared" si="3"/>
        <v>26</v>
      </c>
      <c r="N18" s="20">
        <f t="shared" si="3"/>
        <v>12</v>
      </c>
      <c r="P18" s="230">
        <f>SUM(C18:N18)</f>
        <v>234</v>
      </c>
    </row>
    <row r="19" spans="1:16" s="23" customFormat="1" ht="4.5" customHeight="1" thickBot="1" thickTop="1">
      <c r="A19" s="224"/>
      <c r="B19" s="148"/>
      <c r="C19" s="129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P19" s="26"/>
    </row>
    <row r="20" spans="1:16" s="15" customFormat="1" ht="13.5" thickBot="1" thickTop="1">
      <c r="A20" s="224"/>
      <c r="B20" s="147" t="s">
        <v>2</v>
      </c>
      <c r="C20" s="99">
        <f aca="true" t="shared" si="4" ref="C20:N20">C132</f>
        <v>7</v>
      </c>
      <c r="D20" s="99">
        <f t="shared" si="4"/>
        <v>36</v>
      </c>
      <c r="E20" s="99">
        <f t="shared" si="4"/>
        <v>28</v>
      </c>
      <c r="F20" s="99">
        <f t="shared" si="4"/>
        <v>30</v>
      </c>
      <c r="G20" s="99">
        <f t="shared" si="4"/>
        <v>28</v>
      </c>
      <c r="H20" s="99">
        <f t="shared" si="4"/>
        <v>41</v>
      </c>
      <c r="I20" s="99">
        <f t="shared" si="4"/>
        <v>30</v>
      </c>
      <c r="J20" s="27">
        <f t="shared" si="4"/>
        <v>31</v>
      </c>
      <c r="K20" s="27">
        <f t="shared" si="4"/>
        <v>50</v>
      </c>
      <c r="L20" s="27">
        <f>L132</f>
        <v>58</v>
      </c>
      <c r="M20" s="27">
        <f t="shared" si="4"/>
        <v>27</v>
      </c>
      <c r="N20" s="27">
        <f t="shared" si="4"/>
        <v>7</v>
      </c>
      <c r="P20" s="242">
        <f>SUM(C20:N20)</f>
        <v>373</v>
      </c>
    </row>
    <row r="21" spans="1:16" s="15" customFormat="1" ht="13.5" thickBot="1" thickTop="1">
      <c r="A21" s="224"/>
      <c r="B21" s="147" t="s">
        <v>11</v>
      </c>
      <c r="C21" s="28">
        <f>C149</f>
        <v>15</v>
      </c>
      <c r="D21" s="28">
        <f aca="true" t="shared" si="5" ref="D21:N21">D149</f>
        <v>37</v>
      </c>
      <c r="E21" s="28">
        <f t="shared" si="5"/>
        <v>33</v>
      </c>
      <c r="F21" s="28">
        <f t="shared" si="5"/>
        <v>32</v>
      </c>
      <c r="G21" s="28">
        <f t="shared" si="5"/>
        <v>46</v>
      </c>
      <c r="H21" s="28">
        <f t="shared" si="5"/>
        <v>49</v>
      </c>
      <c r="I21" s="28">
        <f t="shared" si="5"/>
        <v>44</v>
      </c>
      <c r="J21" s="28">
        <f t="shared" si="5"/>
        <v>31</v>
      </c>
      <c r="K21" s="28">
        <f>K149</f>
        <v>19</v>
      </c>
      <c r="L21" s="28">
        <f t="shared" si="5"/>
        <v>26</v>
      </c>
      <c r="M21" s="28">
        <f t="shared" si="5"/>
        <v>34</v>
      </c>
      <c r="N21" s="28">
        <f t="shared" si="5"/>
        <v>12</v>
      </c>
      <c r="P21" s="243">
        <f>SUM(C21:N21)</f>
        <v>378</v>
      </c>
    </row>
    <row r="22" spans="1:16" s="15" customFormat="1" ht="13.5" thickBot="1" thickTop="1">
      <c r="A22" s="224"/>
      <c r="B22" s="147" t="s">
        <v>1</v>
      </c>
      <c r="C22" s="97">
        <f>C97</f>
        <v>2</v>
      </c>
      <c r="D22" s="97">
        <f aca="true" t="shared" si="6" ref="D22:N22">D97</f>
        <v>5</v>
      </c>
      <c r="E22" s="97">
        <f t="shared" si="6"/>
        <v>10</v>
      </c>
      <c r="F22" s="97">
        <f t="shared" si="6"/>
        <v>15</v>
      </c>
      <c r="G22" s="97">
        <f t="shared" si="6"/>
        <v>17</v>
      </c>
      <c r="H22" s="97">
        <f t="shared" si="6"/>
        <v>20</v>
      </c>
      <c r="I22" s="97">
        <f t="shared" si="6"/>
        <v>7</v>
      </c>
      <c r="J22" s="28">
        <f t="shared" si="6"/>
        <v>13</v>
      </c>
      <c r="K22" s="28">
        <f t="shared" si="6"/>
        <v>14</v>
      </c>
      <c r="L22" s="28">
        <f t="shared" si="6"/>
        <v>15</v>
      </c>
      <c r="M22" s="28">
        <f t="shared" si="6"/>
        <v>18</v>
      </c>
      <c r="N22" s="28">
        <f t="shared" si="6"/>
        <v>7</v>
      </c>
      <c r="P22" s="243">
        <f>SUM(C22:N22)</f>
        <v>143</v>
      </c>
    </row>
    <row r="23" spans="1:16" s="15" customFormat="1" ht="13.5" thickBot="1" thickTop="1">
      <c r="A23" s="224"/>
      <c r="B23" s="148" t="s">
        <v>7</v>
      </c>
      <c r="C23" s="29">
        <f>C80</f>
        <v>943</v>
      </c>
      <c r="D23" s="29">
        <f aca="true" t="shared" si="7" ref="D23:N23">D80</f>
        <v>2069</v>
      </c>
      <c r="E23" s="29">
        <f t="shared" si="7"/>
        <v>1634</v>
      </c>
      <c r="F23" s="29">
        <f t="shared" si="7"/>
        <v>2687</v>
      </c>
      <c r="G23" s="29">
        <f t="shared" si="7"/>
        <v>2622</v>
      </c>
      <c r="H23" s="29">
        <f t="shared" si="7"/>
        <v>2781</v>
      </c>
      <c r="I23" s="29">
        <f t="shared" si="7"/>
        <v>2650</v>
      </c>
      <c r="J23" s="29">
        <f t="shared" si="7"/>
        <v>1879</v>
      </c>
      <c r="K23" s="29">
        <f t="shared" si="7"/>
        <v>2029</v>
      </c>
      <c r="L23" s="29">
        <f t="shared" si="7"/>
        <v>1894</v>
      </c>
      <c r="M23" s="29">
        <f t="shared" si="7"/>
        <v>2602</v>
      </c>
      <c r="N23" s="29">
        <f t="shared" si="7"/>
        <v>1204</v>
      </c>
      <c r="P23" s="244">
        <f>SUM(C23:N23)</f>
        <v>24994</v>
      </c>
    </row>
    <row r="24" spans="1:16" s="15" customFormat="1" ht="9" customHeight="1" thickTop="1">
      <c r="A24" s="224"/>
      <c r="B24" s="149"/>
      <c r="C24" s="130"/>
      <c r="D24" s="30"/>
      <c r="E24" s="30"/>
      <c r="F24" s="30"/>
      <c r="G24" s="30"/>
      <c r="H24" s="21"/>
      <c r="I24" s="21"/>
      <c r="J24" s="21"/>
      <c r="K24" s="30"/>
      <c r="L24" s="21"/>
      <c r="M24" s="21"/>
      <c r="N24" s="21"/>
      <c r="O24" s="30"/>
      <c r="P24" s="30"/>
    </row>
    <row r="25" spans="1:16" s="15" customFormat="1" ht="12">
      <c r="A25" s="224"/>
      <c r="B25" s="147" t="s">
        <v>36</v>
      </c>
      <c r="C25" s="212">
        <f>SUM(C20:C23)</f>
        <v>967</v>
      </c>
      <c r="D25" s="212">
        <f aca="true" t="shared" si="8" ref="D25:N25">SUM(D20:D23)</f>
        <v>2147</v>
      </c>
      <c r="E25" s="212">
        <f>SUM(E20:E23)</f>
        <v>1705</v>
      </c>
      <c r="F25" s="212">
        <f t="shared" si="8"/>
        <v>2764</v>
      </c>
      <c r="G25" s="212">
        <f t="shared" si="8"/>
        <v>2713</v>
      </c>
      <c r="H25" s="213">
        <f t="shared" si="8"/>
        <v>2891</v>
      </c>
      <c r="I25" s="213">
        <f>SUM(I20:I23)</f>
        <v>2731</v>
      </c>
      <c r="J25" s="213">
        <f t="shared" si="8"/>
        <v>1954</v>
      </c>
      <c r="K25" s="212">
        <f t="shared" si="8"/>
        <v>2112</v>
      </c>
      <c r="L25" s="213">
        <f t="shared" si="8"/>
        <v>1993</v>
      </c>
      <c r="M25" s="213">
        <f t="shared" si="8"/>
        <v>2681</v>
      </c>
      <c r="N25" s="213">
        <f t="shared" si="8"/>
        <v>1230</v>
      </c>
      <c r="O25" s="212"/>
      <c r="P25" s="213">
        <f>SUM(C25:O25)</f>
        <v>25888</v>
      </c>
    </row>
    <row r="26" spans="1:16" s="15" customFormat="1" ht="12.75" thickBot="1">
      <c r="A26" s="224"/>
      <c r="B26" s="147" t="s">
        <v>0</v>
      </c>
      <c r="C26" s="245">
        <f>SUM(C18:C23)</f>
        <v>974</v>
      </c>
      <c r="D26" s="245">
        <f aca="true" t="shared" si="9" ref="D26:N26">SUM(D18:D23)</f>
        <v>2167</v>
      </c>
      <c r="E26" s="245">
        <f t="shared" si="9"/>
        <v>1720</v>
      </c>
      <c r="F26" s="245">
        <f t="shared" si="9"/>
        <v>2785</v>
      </c>
      <c r="G26" s="245">
        <f t="shared" si="9"/>
        <v>2735</v>
      </c>
      <c r="H26" s="245">
        <f t="shared" si="9"/>
        <v>2915</v>
      </c>
      <c r="I26" s="245">
        <f t="shared" si="9"/>
        <v>2757</v>
      </c>
      <c r="J26" s="245">
        <f t="shared" si="9"/>
        <v>1972</v>
      </c>
      <c r="K26" s="245">
        <f t="shared" si="9"/>
        <v>2134</v>
      </c>
      <c r="L26" s="245">
        <f t="shared" si="9"/>
        <v>2014</v>
      </c>
      <c r="M26" s="245">
        <f t="shared" si="9"/>
        <v>2707</v>
      </c>
      <c r="N26" s="245">
        <f t="shared" si="9"/>
        <v>1242</v>
      </c>
      <c r="O26" s="31"/>
      <c r="P26" s="33">
        <f>SUM(C26:O26)</f>
        <v>26122</v>
      </c>
    </row>
    <row r="27" spans="1:16" s="15" customFormat="1" ht="13.5" customHeight="1" thickTop="1">
      <c r="A27" s="224"/>
      <c r="B27" s="86"/>
      <c r="C27" s="130"/>
      <c r="D27" s="30"/>
      <c r="E27" s="30"/>
      <c r="F27" s="30"/>
      <c r="G27" s="30"/>
      <c r="H27" s="30"/>
      <c r="I27" s="30"/>
      <c r="J27" s="30"/>
      <c r="K27" s="30"/>
      <c r="L27" s="21"/>
      <c r="M27" s="74"/>
      <c r="N27" s="74"/>
      <c r="O27" s="30"/>
      <c r="P27" s="34"/>
    </row>
    <row r="28" spans="1:16" s="15" customFormat="1" ht="17.25" customHeight="1">
      <c r="A28" s="271"/>
      <c r="B28" s="614" t="s">
        <v>111</v>
      </c>
      <c r="C28" s="614"/>
      <c r="D28" s="614"/>
      <c r="E28" s="614"/>
      <c r="F28" s="614"/>
      <c r="G28" s="614"/>
      <c r="H28" s="614"/>
      <c r="I28" s="614"/>
      <c r="J28" s="614"/>
      <c r="K28" s="614"/>
      <c r="L28" s="614"/>
      <c r="M28" s="614"/>
      <c r="N28" s="614"/>
      <c r="O28" s="30"/>
      <c r="P28" s="34"/>
    </row>
    <row r="29" spans="2:16" s="15" customFormat="1" ht="11.25">
      <c r="B29" s="24"/>
      <c r="C29" s="130"/>
      <c r="D29" s="30"/>
      <c r="E29" s="30"/>
      <c r="F29" s="30"/>
      <c r="G29" s="30"/>
      <c r="H29" s="30"/>
      <c r="I29" s="30"/>
      <c r="J29" s="30"/>
      <c r="K29" s="30"/>
      <c r="L29" s="21"/>
      <c r="M29" s="74"/>
      <c r="N29" s="74"/>
      <c r="O29" s="30"/>
      <c r="P29" s="34"/>
    </row>
    <row r="30" spans="2:16" s="15" customFormat="1" ht="11.25">
      <c r="B30" s="35" t="s">
        <v>37</v>
      </c>
      <c r="C30" s="397">
        <v>413</v>
      </c>
      <c r="D30" s="397">
        <v>1030</v>
      </c>
      <c r="E30" s="397">
        <v>713</v>
      </c>
      <c r="F30" s="397">
        <v>1245</v>
      </c>
      <c r="G30" s="397">
        <v>1303</v>
      </c>
      <c r="H30" s="397">
        <v>1164</v>
      </c>
      <c r="I30" s="397">
        <v>1127</v>
      </c>
      <c r="J30" s="397">
        <v>811</v>
      </c>
      <c r="K30" s="397">
        <v>932</v>
      </c>
      <c r="L30" s="397">
        <v>795</v>
      </c>
      <c r="M30" s="397">
        <v>1009</v>
      </c>
      <c r="N30" s="397">
        <v>483</v>
      </c>
      <c r="O30" s="173"/>
      <c r="P30" s="412">
        <f>SUM(C30:N30)</f>
        <v>11025</v>
      </c>
    </row>
    <row r="31" spans="2:16" s="15" customFormat="1" ht="11.25">
      <c r="B31" s="35" t="s">
        <v>4</v>
      </c>
      <c r="C31" s="397">
        <v>424</v>
      </c>
      <c r="D31" s="397">
        <v>894</v>
      </c>
      <c r="E31" s="397">
        <v>719</v>
      </c>
      <c r="F31" s="397">
        <v>1228</v>
      </c>
      <c r="G31" s="397">
        <v>1204</v>
      </c>
      <c r="H31" s="397">
        <v>1217</v>
      </c>
      <c r="I31" s="397">
        <v>1364</v>
      </c>
      <c r="J31" s="397">
        <v>738</v>
      </c>
      <c r="K31" s="397">
        <v>1054</v>
      </c>
      <c r="L31" s="397">
        <v>881</v>
      </c>
      <c r="M31" s="397">
        <v>1327</v>
      </c>
      <c r="N31" s="397">
        <v>566</v>
      </c>
      <c r="O31" s="173"/>
      <c r="P31" s="412">
        <f>SUM(C31:N31)</f>
        <v>11616</v>
      </c>
    </row>
    <row r="32" spans="2:16" s="15" customFormat="1" ht="12" thickBot="1">
      <c r="B32" s="35" t="s">
        <v>38</v>
      </c>
      <c r="C32" s="399">
        <v>106</v>
      </c>
      <c r="D32" s="399">
        <v>225</v>
      </c>
      <c r="E32" s="399">
        <v>171</v>
      </c>
      <c r="F32" s="399">
        <v>320</v>
      </c>
      <c r="G32" s="399">
        <v>282</v>
      </c>
      <c r="H32" s="399">
        <v>457</v>
      </c>
      <c r="I32" s="399">
        <v>353</v>
      </c>
      <c r="J32" s="399">
        <v>226</v>
      </c>
      <c r="K32" s="399">
        <v>246</v>
      </c>
      <c r="L32" s="399">
        <v>292</v>
      </c>
      <c r="M32" s="399">
        <v>361</v>
      </c>
      <c r="N32" s="399">
        <v>155</v>
      </c>
      <c r="O32" s="229"/>
      <c r="P32" s="495">
        <f>SUM(C32:N32)</f>
        <v>3194</v>
      </c>
    </row>
    <row r="33" spans="2:16" s="15" customFormat="1" ht="12" thickBot="1">
      <c r="B33" s="24"/>
      <c r="C33" s="400">
        <f aca="true" t="shared" si="10" ref="C33:N33">SUM(C30:C32)</f>
        <v>943</v>
      </c>
      <c r="D33" s="400">
        <f t="shared" si="10"/>
        <v>2149</v>
      </c>
      <c r="E33" s="400">
        <f t="shared" si="10"/>
        <v>1603</v>
      </c>
      <c r="F33" s="400">
        <f t="shared" si="10"/>
        <v>2793</v>
      </c>
      <c r="G33" s="400">
        <f t="shared" si="10"/>
        <v>2789</v>
      </c>
      <c r="H33" s="400">
        <f t="shared" si="10"/>
        <v>2838</v>
      </c>
      <c r="I33" s="400">
        <f t="shared" si="10"/>
        <v>2844</v>
      </c>
      <c r="J33" s="400">
        <f t="shared" si="10"/>
        <v>1775</v>
      </c>
      <c r="K33" s="400">
        <f t="shared" si="10"/>
        <v>2232</v>
      </c>
      <c r="L33" s="389">
        <f t="shared" si="10"/>
        <v>1968</v>
      </c>
      <c r="M33" s="389">
        <f t="shared" si="10"/>
        <v>2697</v>
      </c>
      <c r="N33" s="389">
        <f t="shared" si="10"/>
        <v>1204</v>
      </c>
      <c r="O33" s="400"/>
      <c r="P33" s="389">
        <f>SUM(C33:N33)</f>
        <v>25835</v>
      </c>
    </row>
    <row r="34" spans="2:16" s="15" customFormat="1" ht="14.25" customHeight="1">
      <c r="B34" s="24"/>
      <c r="C34" s="130"/>
      <c r="D34" s="30"/>
      <c r="E34" s="30"/>
      <c r="F34" s="30"/>
      <c r="G34" s="30"/>
      <c r="H34" s="30"/>
      <c r="I34" s="30"/>
      <c r="J34" s="30"/>
      <c r="K34" s="30"/>
      <c r="L34" s="21"/>
      <c r="M34" s="74"/>
      <c r="N34" s="74"/>
      <c r="O34" s="30"/>
      <c r="P34" s="37"/>
    </row>
    <row r="35" spans="2:16" s="15" customFormat="1" ht="22.5" customHeight="1">
      <c r="B35" s="614" t="s">
        <v>39</v>
      </c>
      <c r="C35" s="614"/>
      <c r="D35" s="614"/>
      <c r="E35" s="614"/>
      <c r="F35" s="614"/>
      <c r="G35" s="614"/>
      <c r="H35" s="614"/>
      <c r="I35" s="614"/>
      <c r="J35" s="614"/>
      <c r="K35" s="614"/>
      <c r="L35" s="614"/>
      <c r="M35" s="614"/>
      <c r="N35" s="614"/>
      <c r="O35" s="614"/>
      <c r="P35" s="614"/>
    </row>
    <row r="36" spans="2:16" s="15" customFormat="1" ht="12" thickBot="1">
      <c r="B36" s="24"/>
      <c r="C36" s="130"/>
      <c r="D36" s="30"/>
      <c r="E36" s="30"/>
      <c r="F36" s="30"/>
      <c r="G36" s="30"/>
      <c r="H36" s="30"/>
      <c r="I36" s="30"/>
      <c r="J36" s="30"/>
      <c r="K36" s="30"/>
      <c r="L36" s="21"/>
      <c r="M36" s="74"/>
      <c r="N36" s="74"/>
      <c r="O36" s="30"/>
      <c r="P36" s="37"/>
    </row>
    <row r="37" spans="1:16" s="18" customFormat="1" ht="18" customHeight="1" thickBot="1">
      <c r="A37" s="38"/>
      <c r="B37" s="496" t="s">
        <v>40</v>
      </c>
      <c r="C37" s="88">
        <f aca="true" t="shared" si="11" ref="C37:N37">C85+C102+C119+C137+C154</f>
        <v>101</v>
      </c>
      <c r="D37" s="88">
        <f t="shared" si="11"/>
        <v>160</v>
      </c>
      <c r="E37" s="88">
        <f t="shared" si="11"/>
        <v>207</v>
      </c>
      <c r="F37" s="88">
        <f t="shared" si="11"/>
        <v>264</v>
      </c>
      <c r="G37" s="88">
        <f t="shared" si="11"/>
        <v>257</v>
      </c>
      <c r="H37" s="88">
        <f t="shared" si="11"/>
        <v>215</v>
      </c>
      <c r="I37" s="88">
        <f t="shared" si="11"/>
        <v>265</v>
      </c>
      <c r="J37" s="88">
        <f t="shared" si="11"/>
        <v>171</v>
      </c>
      <c r="K37" s="88">
        <f t="shared" si="11"/>
        <v>169</v>
      </c>
      <c r="L37" s="88">
        <f t="shared" si="11"/>
        <v>166</v>
      </c>
      <c r="M37" s="88">
        <f t="shared" si="11"/>
        <v>217</v>
      </c>
      <c r="N37" s="88">
        <f t="shared" si="11"/>
        <v>92</v>
      </c>
      <c r="O37" s="246"/>
      <c r="P37" s="428">
        <f>SUM(C37:N37)</f>
        <v>2284</v>
      </c>
    </row>
    <row r="38" spans="1:16" s="18" customFormat="1" ht="18" customHeight="1" thickBot="1">
      <c r="A38" s="38"/>
      <c r="B38" s="496" t="s">
        <v>41</v>
      </c>
      <c r="C38" s="88">
        <f>C90+C107+C124+C142+C159</f>
        <v>574</v>
      </c>
      <c r="D38" s="88">
        <f aca="true" t="shared" si="12" ref="D38:N38">D90+D107+D124+D142+D159</f>
        <v>1485</v>
      </c>
      <c r="E38" s="88">
        <f t="shared" si="12"/>
        <v>1049</v>
      </c>
      <c r="F38" s="88">
        <f t="shared" si="12"/>
        <v>1810</v>
      </c>
      <c r="G38" s="88">
        <f t="shared" si="12"/>
        <v>1784</v>
      </c>
      <c r="H38" s="88">
        <f t="shared" si="12"/>
        <v>2114</v>
      </c>
      <c r="I38" s="88">
        <f t="shared" si="12"/>
        <v>1803</v>
      </c>
      <c r="J38" s="88">
        <f t="shared" si="12"/>
        <v>1220</v>
      </c>
      <c r="K38" s="88">
        <f t="shared" si="12"/>
        <v>1531</v>
      </c>
      <c r="L38" s="88">
        <f t="shared" si="12"/>
        <v>1427</v>
      </c>
      <c r="M38" s="88">
        <f t="shared" si="12"/>
        <v>1997</v>
      </c>
      <c r="N38" s="88">
        <f t="shared" si="12"/>
        <v>892</v>
      </c>
      <c r="O38" s="246"/>
      <c r="P38" s="428">
        <f aca="true" t="shared" si="13" ref="P38:P43">SUM(C38:N38)</f>
        <v>17686</v>
      </c>
    </row>
    <row r="39" spans="1:16" s="18" customFormat="1" ht="18" customHeight="1" thickBot="1">
      <c r="A39" s="38"/>
      <c r="B39" s="496" t="s">
        <v>42</v>
      </c>
      <c r="C39" s="88">
        <f aca="true" t="shared" si="14" ref="C39:N40">C91+C108+C125+C143+C160</f>
        <v>4</v>
      </c>
      <c r="D39" s="88">
        <f t="shared" si="14"/>
        <v>14</v>
      </c>
      <c r="E39" s="88">
        <f t="shared" si="14"/>
        <v>10</v>
      </c>
      <c r="F39" s="88">
        <f t="shared" si="14"/>
        <v>30</v>
      </c>
      <c r="G39" s="88">
        <f t="shared" si="14"/>
        <v>11</v>
      </c>
      <c r="H39" s="88">
        <f t="shared" si="14"/>
        <v>7</v>
      </c>
      <c r="I39" s="88">
        <f t="shared" si="14"/>
        <v>7</v>
      </c>
      <c r="J39" s="88">
        <f t="shared" si="14"/>
        <v>10</v>
      </c>
      <c r="K39" s="88">
        <f t="shared" si="14"/>
        <v>13</v>
      </c>
      <c r="L39" s="88">
        <f t="shared" si="14"/>
        <v>13</v>
      </c>
      <c r="M39" s="88">
        <f t="shared" si="14"/>
        <v>3</v>
      </c>
      <c r="N39" s="88">
        <f t="shared" si="14"/>
        <v>1</v>
      </c>
      <c r="O39" s="246"/>
      <c r="P39" s="428">
        <f t="shared" si="13"/>
        <v>123</v>
      </c>
    </row>
    <row r="40" spans="1:16" s="18" customFormat="1" ht="18" customHeight="1" thickBot="1">
      <c r="A40" s="38"/>
      <c r="B40" s="496" t="s">
        <v>43</v>
      </c>
      <c r="C40" s="88">
        <f>C92+C109+C126+C144+C161</f>
        <v>35</v>
      </c>
      <c r="D40" s="88">
        <f t="shared" si="14"/>
        <v>49</v>
      </c>
      <c r="E40" s="88">
        <f t="shared" si="14"/>
        <v>85</v>
      </c>
      <c r="F40" s="88">
        <f t="shared" si="14"/>
        <v>71</v>
      </c>
      <c r="G40" s="88">
        <f t="shared" si="14"/>
        <v>80</v>
      </c>
      <c r="H40" s="88">
        <f t="shared" si="14"/>
        <v>93</v>
      </c>
      <c r="I40" s="88">
        <f t="shared" si="14"/>
        <v>70</v>
      </c>
      <c r="J40" s="88">
        <f t="shared" si="14"/>
        <v>81</v>
      </c>
      <c r="K40" s="88">
        <f t="shared" si="14"/>
        <v>84</v>
      </c>
      <c r="L40" s="88">
        <f t="shared" si="14"/>
        <v>51</v>
      </c>
      <c r="M40" s="88">
        <f t="shared" si="14"/>
        <v>71</v>
      </c>
      <c r="N40" s="88">
        <f t="shared" si="14"/>
        <v>28</v>
      </c>
      <c r="O40" s="246"/>
      <c r="P40" s="428">
        <f t="shared" si="13"/>
        <v>798</v>
      </c>
    </row>
    <row r="41" spans="1:16" s="18" customFormat="1" ht="18" customHeight="1" thickBot="1">
      <c r="A41" s="38"/>
      <c r="B41" s="496" t="s">
        <v>44</v>
      </c>
      <c r="C41" s="88">
        <f aca="true" t="shared" si="15" ref="C41:N42">C93+C110+C127+C145+C162</f>
        <v>32</v>
      </c>
      <c r="D41" s="88">
        <f t="shared" si="15"/>
        <v>63</v>
      </c>
      <c r="E41" s="88">
        <f t="shared" si="15"/>
        <v>95</v>
      </c>
      <c r="F41" s="88">
        <f t="shared" si="15"/>
        <v>70</v>
      </c>
      <c r="G41" s="88">
        <f t="shared" si="15"/>
        <v>71</v>
      </c>
      <c r="H41" s="88">
        <f t="shared" si="15"/>
        <v>85</v>
      </c>
      <c r="I41" s="88">
        <f t="shared" si="15"/>
        <v>112</v>
      </c>
      <c r="J41" s="88">
        <f t="shared" si="15"/>
        <v>54</v>
      </c>
      <c r="K41" s="88">
        <f t="shared" si="15"/>
        <v>30</v>
      </c>
      <c r="L41" s="88">
        <f t="shared" si="15"/>
        <v>47</v>
      </c>
      <c r="M41" s="88">
        <f t="shared" si="15"/>
        <v>63</v>
      </c>
      <c r="N41" s="88">
        <f t="shared" si="15"/>
        <v>32</v>
      </c>
      <c r="O41" s="246"/>
      <c r="P41" s="428">
        <f t="shared" si="13"/>
        <v>754</v>
      </c>
    </row>
    <row r="42" spans="1:16" s="18" customFormat="1" ht="18" customHeight="1" thickBot="1">
      <c r="A42" s="38"/>
      <c r="B42" s="496" t="s">
        <v>45</v>
      </c>
      <c r="C42" s="88">
        <f t="shared" si="15"/>
        <v>7</v>
      </c>
      <c r="D42" s="88">
        <f t="shared" si="15"/>
        <v>25</v>
      </c>
      <c r="E42" s="88">
        <f t="shared" si="15"/>
        <v>31</v>
      </c>
      <c r="F42" s="88">
        <f t="shared" si="15"/>
        <v>50</v>
      </c>
      <c r="G42" s="88">
        <f t="shared" si="15"/>
        <v>53</v>
      </c>
      <c r="H42" s="88">
        <f t="shared" si="15"/>
        <v>50</v>
      </c>
      <c r="I42" s="88">
        <f t="shared" si="15"/>
        <v>81</v>
      </c>
      <c r="J42" s="88">
        <f t="shared" si="15"/>
        <v>37</v>
      </c>
      <c r="K42" s="88">
        <f t="shared" si="15"/>
        <v>41</v>
      </c>
      <c r="L42" s="88">
        <f t="shared" si="15"/>
        <v>41</v>
      </c>
      <c r="M42" s="88">
        <f t="shared" si="15"/>
        <v>43</v>
      </c>
      <c r="N42" s="88">
        <f t="shared" si="15"/>
        <v>17</v>
      </c>
      <c r="O42" s="246"/>
      <c r="P42" s="428">
        <f t="shared" si="13"/>
        <v>476</v>
      </c>
    </row>
    <row r="43" spans="1:16" s="18" customFormat="1" ht="18" customHeight="1" thickBot="1">
      <c r="A43" s="38"/>
      <c r="B43" s="496" t="s">
        <v>46</v>
      </c>
      <c r="C43" s="248">
        <f aca="true" t="shared" si="16" ref="C43:N43">C164+C147+C129+C112+C95</f>
        <v>221</v>
      </c>
      <c r="D43" s="248">
        <f t="shared" si="16"/>
        <v>371</v>
      </c>
      <c r="E43" s="248">
        <f t="shared" si="16"/>
        <v>243</v>
      </c>
      <c r="F43" s="248">
        <f t="shared" si="16"/>
        <v>490</v>
      </c>
      <c r="G43" s="248">
        <f t="shared" si="16"/>
        <v>479</v>
      </c>
      <c r="H43" s="248">
        <f t="shared" si="16"/>
        <v>351</v>
      </c>
      <c r="I43" s="248">
        <f t="shared" si="16"/>
        <v>419</v>
      </c>
      <c r="J43" s="248">
        <f t="shared" si="16"/>
        <v>399</v>
      </c>
      <c r="K43" s="248">
        <f t="shared" si="16"/>
        <v>266</v>
      </c>
      <c r="L43" s="248">
        <f t="shared" si="16"/>
        <v>269</v>
      </c>
      <c r="M43" s="248">
        <f t="shared" si="16"/>
        <v>313</v>
      </c>
      <c r="N43" s="248">
        <f t="shared" si="16"/>
        <v>180</v>
      </c>
      <c r="O43" s="246"/>
      <c r="P43" s="428">
        <f t="shared" si="13"/>
        <v>4001</v>
      </c>
    </row>
    <row r="44" spans="1:16" s="15" customFormat="1" ht="18" customHeight="1" thickBot="1">
      <c r="A44" s="41"/>
      <c r="B44" s="41" t="s">
        <v>3</v>
      </c>
      <c r="C44" s="249">
        <f>SUM(C37:C43)</f>
        <v>974</v>
      </c>
      <c r="D44" s="249">
        <f aca="true" t="shared" si="17" ref="D44:N44">SUM(D37:D43)</f>
        <v>2167</v>
      </c>
      <c r="E44" s="249">
        <f t="shared" si="17"/>
        <v>1720</v>
      </c>
      <c r="F44" s="249">
        <f t="shared" si="17"/>
        <v>2785</v>
      </c>
      <c r="G44" s="249">
        <f t="shared" si="17"/>
        <v>2735</v>
      </c>
      <c r="H44" s="249">
        <f t="shared" si="17"/>
        <v>2915</v>
      </c>
      <c r="I44" s="249">
        <f t="shared" si="17"/>
        <v>2757</v>
      </c>
      <c r="J44" s="249">
        <f t="shared" si="17"/>
        <v>1972</v>
      </c>
      <c r="K44" s="249">
        <f t="shared" si="17"/>
        <v>2134</v>
      </c>
      <c r="L44" s="249">
        <f t="shared" si="17"/>
        <v>2014</v>
      </c>
      <c r="M44" s="249">
        <f t="shared" si="17"/>
        <v>2707</v>
      </c>
      <c r="N44" s="249">
        <f t="shared" si="17"/>
        <v>1242</v>
      </c>
      <c r="O44" s="247"/>
      <c r="P44" s="374">
        <f>SUM(P37:P43)</f>
        <v>26122</v>
      </c>
    </row>
    <row r="45" spans="1:16" s="18" customFormat="1" ht="8.25" customHeight="1">
      <c r="A45" s="38"/>
      <c r="B45" s="38"/>
      <c r="C45" s="131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40"/>
      <c r="P45" s="40"/>
    </row>
    <row r="46" spans="2:16" s="15" customFormat="1" ht="21.75" customHeight="1">
      <c r="B46" s="24"/>
      <c r="C46" s="130"/>
      <c r="D46" s="30"/>
      <c r="E46" s="30"/>
      <c r="F46" s="30"/>
      <c r="G46" s="30"/>
      <c r="H46" s="30"/>
      <c r="I46" s="30"/>
      <c r="J46" s="30"/>
      <c r="K46" s="30"/>
      <c r="L46" s="21"/>
      <c r="M46" s="74"/>
      <c r="N46" s="74"/>
      <c r="O46" s="30"/>
      <c r="P46" s="37"/>
    </row>
    <row r="47" spans="2:16" s="15" customFormat="1" ht="15">
      <c r="B47" s="16" t="s">
        <v>47</v>
      </c>
      <c r="C47" s="195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2:14" s="15" customFormat="1" ht="11.25">
      <c r="B48" s="44"/>
      <c r="C48" s="128"/>
      <c r="L48" s="40"/>
      <c r="M48" s="40"/>
      <c r="N48" s="18"/>
    </row>
    <row r="49" spans="2:16" s="15" customFormat="1" ht="12">
      <c r="B49" s="150" t="s">
        <v>48</v>
      </c>
      <c r="C49" s="227">
        <f aca="true" t="shared" si="18" ref="C49:N49">C181</f>
        <v>415</v>
      </c>
      <c r="D49" s="227">
        <f t="shared" si="18"/>
        <v>719</v>
      </c>
      <c r="E49" s="228">
        <f t="shared" si="18"/>
        <v>769</v>
      </c>
      <c r="F49" s="228">
        <f t="shared" si="18"/>
        <v>1345</v>
      </c>
      <c r="G49" s="228">
        <f t="shared" si="18"/>
        <v>1379</v>
      </c>
      <c r="H49" s="228">
        <f t="shared" si="18"/>
        <v>909</v>
      </c>
      <c r="I49" s="228">
        <f t="shared" si="18"/>
        <v>1100</v>
      </c>
      <c r="J49" s="228">
        <f t="shared" si="18"/>
        <v>931</v>
      </c>
      <c r="K49" s="228">
        <f t="shared" si="18"/>
        <v>1283</v>
      </c>
      <c r="L49" s="228">
        <f t="shared" si="18"/>
        <v>916</v>
      </c>
      <c r="M49" s="228">
        <f t="shared" si="18"/>
        <v>1003</v>
      </c>
      <c r="N49" s="228">
        <f t="shared" si="18"/>
        <v>368</v>
      </c>
      <c r="P49" s="420">
        <f>SUM(C49:N49)</f>
        <v>11137</v>
      </c>
    </row>
    <row r="50" spans="2:16" s="15" customFormat="1" ht="12">
      <c r="B50" s="150" t="s">
        <v>1</v>
      </c>
      <c r="C50" s="227">
        <f aca="true" t="shared" si="19" ref="C50:N50">C237</f>
        <v>6</v>
      </c>
      <c r="D50" s="227">
        <f t="shared" si="19"/>
        <v>10</v>
      </c>
      <c r="E50" s="228">
        <f t="shared" si="19"/>
        <v>42</v>
      </c>
      <c r="F50" s="228">
        <f>F237</f>
        <v>69</v>
      </c>
      <c r="G50" s="228">
        <f t="shared" si="19"/>
        <v>63</v>
      </c>
      <c r="H50" s="228">
        <f t="shared" si="19"/>
        <v>66</v>
      </c>
      <c r="I50" s="228">
        <f t="shared" si="19"/>
        <v>9</v>
      </c>
      <c r="J50" s="228">
        <f t="shared" si="19"/>
        <v>56</v>
      </c>
      <c r="K50" s="228">
        <f t="shared" si="19"/>
        <v>72</v>
      </c>
      <c r="L50" s="228">
        <f t="shared" si="19"/>
        <v>36</v>
      </c>
      <c r="M50" s="228">
        <f t="shared" si="19"/>
        <v>55</v>
      </c>
      <c r="N50" s="228">
        <f t="shared" si="19"/>
        <v>15</v>
      </c>
      <c r="P50" s="420">
        <f>SUM(C50:N50)</f>
        <v>499</v>
      </c>
    </row>
    <row r="51" spans="2:16" s="15" customFormat="1" ht="12">
      <c r="B51" s="150" t="s">
        <v>11</v>
      </c>
      <c r="C51" s="227">
        <f aca="true" t="shared" si="20" ref="C51:N51">C254</f>
        <v>59</v>
      </c>
      <c r="D51" s="227">
        <f t="shared" si="20"/>
        <v>133</v>
      </c>
      <c r="E51" s="228">
        <f t="shared" si="20"/>
        <v>94</v>
      </c>
      <c r="F51" s="228">
        <f t="shared" si="20"/>
        <v>104</v>
      </c>
      <c r="G51" s="228">
        <f t="shared" si="20"/>
        <v>142</v>
      </c>
      <c r="H51" s="228">
        <f t="shared" si="20"/>
        <v>130</v>
      </c>
      <c r="I51" s="228">
        <f t="shared" si="20"/>
        <v>114</v>
      </c>
      <c r="J51" s="228">
        <f t="shared" si="20"/>
        <v>97</v>
      </c>
      <c r="K51" s="228">
        <f t="shared" si="20"/>
        <v>44</v>
      </c>
      <c r="L51" s="228">
        <f t="shared" si="20"/>
        <v>53</v>
      </c>
      <c r="M51" s="228">
        <f t="shared" si="20"/>
        <v>101</v>
      </c>
      <c r="N51" s="228">
        <f t="shared" si="20"/>
        <v>29</v>
      </c>
      <c r="P51" s="420">
        <f>SUM(C51:N51)</f>
        <v>1100</v>
      </c>
    </row>
    <row r="52" spans="2:16" s="15" customFormat="1" ht="12">
      <c r="B52" s="150" t="s">
        <v>49</v>
      </c>
      <c r="C52" s="227">
        <f aca="true" t="shared" si="21" ref="C52:N52">C269</f>
        <v>7</v>
      </c>
      <c r="D52" s="227">
        <f t="shared" si="21"/>
        <v>20</v>
      </c>
      <c r="E52" s="228">
        <f t="shared" si="21"/>
        <v>16</v>
      </c>
      <c r="F52" s="228">
        <f t="shared" si="21"/>
        <v>26</v>
      </c>
      <c r="G52" s="228">
        <f t="shared" si="21"/>
        <v>25</v>
      </c>
      <c r="H52" s="228">
        <f t="shared" si="21"/>
        <v>25</v>
      </c>
      <c r="I52" s="228">
        <f t="shared" si="21"/>
        <v>28</v>
      </c>
      <c r="J52" s="228">
        <f t="shared" si="21"/>
        <v>21</v>
      </c>
      <c r="K52" s="228">
        <f t="shared" si="21"/>
        <v>26</v>
      </c>
      <c r="L52" s="228">
        <f t="shared" si="21"/>
        <v>23</v>
      </c>
      <c r="M52" s="228">
        <f t="shared" si="21"/>
        <v>32</v>
      </c>
      <c r="N52" s="228">
        <f t="shared" si="21"/>
        <v>12</v>
      </c>
      <c r="P52" s="420">
        <f>SUM(C52:N52)</f>
        <v>261</v>
      </c>
    </row>
    <row r="53" spans="2:16" s="15" customFormat="1" ht="12">
      <c r="B53" s="150" t="s">
        <v>2</v>
      </c>
      <c r="C53" s="227">
        <f aca="true" t="shared" si="22" ref="C53:N53">C286</f>
        <v>12</v>
      </c>
      <c r="D53" s="227">
        <f t="shared" si="22"/>
        <v>18</v>
      </c>
      <c r="E53" s="228">
        <f t="shared" si="22"/>
        <v>24</v>
      </c>
      <c r="F53" s="228">
        <f t="shared" si="22"/>
        <v>34</v>
      </c>
      <c r="G53" s="228">
        <f t="shared" si="22"/>
        <v>35</v>
      </c>
      <c r="H53" s="228">
        <f t="shared" si="22"/>
        <v>59</v>
      </c>
      <c r="I53" s="228">
        <f t="shared" si="22"/>
        <v>29</v>
      </c>
      <c r="J53" s="228">
        <f t="shared" si="22"/>
        <v>30</v>
      </c>
      <c r="K53" s="228">
        <f t="shared" si="22"/>
        <v>85</v>
      </c>
      <c r="L53" s="228">
        <f t="shared" si="22"/>
        <v>36</v>
      </c>
      <c r="M53" s="228">
        <f t="shared" si="22"/>
        <v>37</v>
      </c>
      <c r="N53" s="228">
        <f t="shared" si="22"/>
        <v>10</v>
      </c>
      <c r="P53" s="420">
        <f>SUM(C53:N53)</f>
        <v>409</v>
      </c>
    </row>
    <row r="54" spans="2:14" s="15" customFormat="1" ht="12.75" thickBot="1">
      <c r="B54" s="151"/>
      <c r="C54" s="128"/>
      <c r="L54" s="40"/>
      <c r="M54" s="40"/>
      <c r="N54" s="18"/>
    </row>
    <row r="55" spans="2:16" s="15" customFormat="1" ht="13.5" thickBot="1" thickTop="1">
      <c r="B55" s="151" t="s">
        <v>3</v>
      </c>
      <c r="C55" s="45">
        <f>SUM(C49:C53)</f>
        <v>499</v>
      </c>
      <c r="D55" s="45">
        <f aca="true" t="shared" si="23" ref="D55:N55">SUM(D49:D53)</f>
        <v>900</v>
      </c>
      <c r="E55" s="45">
        <f t="shared" si="23"/>
        <v>945</v>
      </c>
      <c r="F55" s="45">
        <f t="shared" si="23"/>
        <v>1578</v>
      </c>
      <c r="G55" s="45">
        <f>SUM(G49:G53)</f>
        <v>1644</v>
      </c>
      <c r="H55" s="45">
        <f t="shared" si="23"/>
        <v>1189</v>
      </c>
      <c r="I55" s="45">
        <f t="shared" si="23"/>
        <v>1280</v>
      </c>
      <c r="J55" s="45">
        <f t="shared" si="23"/>
        <v>1135</v>
      </c>
      <c r="K55" s="45">
        <f t="shared" si="23"/>
        <v>1510</v>
      </c>
      <c r="L55" s="45">
        <f t="shared" si="23"/>
        <v>1064</v>
      </c>
      <c r="M55" s="45">
        <f t="shared" si="23"/>
        <v>1228</v>
      </c>
      <c r="N55" s="45">
        <f t="shared" si="23"/>
        <v>434</v>
      </c>
      <c r="P55" s="46">
        <f>SUM(C55:O55)</f>
        <v>13406</v>
      </c>
    </row>
    <row r="56" spans="2:16" s="18" customFormat="1" ht="12" thickTop="1">
      <c r="B56" s="47"/>
      <c r="C56" s="131"/>
      <c r="D56" s="34"/>
      <c r="E56" s="34"/>
      <c r="F56" s="34"/>
      <c r="G56" s="34"/>
      <c r="H56" s="34"/>
      <c r="I56" s="34"/>
      <c r="J56" s="34"/>
      <c r="K56" s="34"/>
      <c r="L56" s="34"/>
      <c r="M56" s="37"/>
      <c r="N56" s="37"/>
      <c r="P56" s="34"/>
    </row>
    <row r="57" spans="3:14" s="15" customFormat="1" ht="10.5" customHeight="1">
      <c r="C57" s="128"/>
      <c r="L57" s="40"/>
      <c r="M57" s="18"/>
      <c r="N57" s="18"/>
    </row>
    <row r="58" spans="2:16" s="15" customFormat="1" ht="15">
      <c r="B58" s="16" t="s">
        <v>50</v>
      </c>
      <c r="C58" s="195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</row>
    <row r="59" spans="3:14" s="15" customFormat="1" ht="11.25">
      <c r="C59" s="128"/>
      <c r="L59" s="40"/>
      <c r="M59" s="18"/>
      <c r="N59" s="18"/>
    </row>
    <row r="60" spans="2:16" s="15" customFormat="1" ht="12">
      <c r="B60" s="492" t="s">
        <v>51</v>
      </c>
      <c r="C60" s="393">
        <f>SUM(C61:C62)</f>
        <v>62</v>
      </c>
      <c r="D60" s="393">
        <f aca="true" t="shared" si="24" ref="D60:N60">SUM(D61:D62)</f>
        <v>75</v>
      </c>
      <c r="E60" s="393">
        <f t="shared" si="24"/>
        <v>86</v>
      </c>
      <c r="F60" s="393">
        <f t="shared" si="24"/>
        <v>89</v>
      </c>
      <c r="G60" s="393">
        <f t="shared" si="24"/>
        <v>0</v>
      </c>
      <c r="H60" s="393">
        <f>SUM(H61:H62)</f>
        <v>0</v>
      </c>
      <c r="I60" s="393">
        <f>SUM(I61:I62)</f>
        <v>0</v>
      </c>
      <c r="J60" s="393">
        <f t="shared" si="24"/>
        <v>0</v>
      </c>
      <c r="K60" s="393">
        <f t="shared" si="24"/>
        <v>0</v>
      </c>
      <c r="L60" s="468">
        <f t="shared" si="24"/>
        <v>0</v>
      </c>
      <c r="M60" s="468">
        <f t="shared" si="24"/>
        <v>0</v>
      </c>
      <c r="N60" s="468">
        <f t="shared" si="24"/>
        <v>0</v>
      </c>
      <c r="O60" s="452"/>
      <c r="P60" s="370">
        <f>SUM(C60:N60)</f>
        <v>312</v>
      </c>
    </row>
    <row r="61" spans="2:16" s="15" customFormat="1" ht="12">
      <c r="B61" s="355" t="s">
        <v>52</v>
      </c>
      <c r="C61" s="420">
        <v>38</v>
      </c>
      <c r="D61" s="420">
        <v>45</v>
      </c>
      <c r="E61" s="420">
        <v>55</v>
      </c>
      <c r="F61" s="420">
        <v>55</v>
      </c>
      <c r="G61" s="420"/>
      <c r="H61" s="420"/>
      <c r="I61" s="420"/>
      <c r="J61" s="420"/>
      <c r="K61" s="420"/>
      <c r="L61" s="469"/>
      <c r="M61" s="469"/>
      <c r="N61" s="469"/>
      <c r="O61" s="452"/>
      <c r="P61" s="370">
        <f aca="true" t="shared" si="25" ref="P61:P68">SUM(C61:N61)</f>
        <v>193</v>
      </c>
    </row>
    <row r="62" spans="2:16" s="15" customFormat="1" ht="12">
      <c r="B62" s="355" t="s">
        <v>53</v>
      </c>
      <c r="C62" s="470">
        <v>24</v>
      </c>
      <c r="D62" s="470">
        <v>30</v>
      </c>
      <c r="E62" s="470">
        <v>31</v>
      </c>
      <c r="F62" s="420">
        <v>34</v>
      </c>
      <c r="G62" s="420"/>
      <c r="H62" s="420"/>
      <c r="I62" s="420"/>
      <c r="J62" s="420"/>
      <c r="K62" s="420"/>
      <c r="L62" s="469"/>
      <c r="M62" s="469"/>
      <c r="N62" s="469"/>
      <c r="O62" s="452"/>
      <c r="P62" s="370">
        <f t="shared" si="25"/>
        <v>119</v>
      </c>
    </row>
    <row r="63" spans="2:16" s="15" customFormat="1" ht="16.5" customHeight="1">
      <c r="B63" s="492" t="s">
        <v>186</v>
      </c>
      <c r="C63" s="471">
        <f aca="true" t="shared" si="26" ref="C63:N63">C287</f>
        <v>10</v>
      </c>
      <c r="D63" s="471">
        <f t="shared" si="26"/>
        <v>16</v>
      </c>
      <c r="E63" s="471">
        <f t="shared" si="26"/>
        <v>21</v>
      </c>
      <c r="F63" s="471">
        <f t="shared" si="26"/>
        <v>20</v>
      </c>
      <c r="G63" s="471">
        <f t="shared" si="26"/>
        <v>19</v>
      </c>
      <c r="H63" s="471">
        <f t="shared" si="26"/>
        <v>23</v>
      </c>
      <c r="I63" s="471">
        <f t="shared" si="26"/>
        <v>23</v>
      </c>
      <c r="J63" s="471">
        <f t="shared" si="26"/>
        <v>27</v>
      </c>
      <c r="K63" s="471">
        <f t="shared" si="26"/>
        <v>20</v>
      </c>
      <c r="L63" s="471">
        <f t="shared" si="26"/>
        <v>23</v>
      </c>
      <c r="M63" s="471">
        <f t="shared" si="26"/>
        <v>20</v>
      </c>
      <c r="N63" s="471">
        <f t="shared" si="26"/>
        <v>10</v>
      </c>
      <c r="O63" s="452"/>
      <c r="P63" s="370">
        <f t="shared" si="25"/>
        <v>232</v>
      </c>
    </row>
    <row r="64" spans="2:16" s="15" customFormat="1" ht="16.5" customHeight="1">
      <c r="B64" s="492" t="s">
        <v>187</v>
      </c>
      <c r="C64" s="471">
        <f aca="true" t="shared" si="27" ref="C64:N64">C238</f>
        <v>40</v>
      </c>
      <c r="D64" s="471">
        <f t="shared" si="27"/>
        <v>52</v>
      </c>
      <c r="E64" s="471">
        <f t="shared" si="27"/>
        <v>69</v>
      </c>
      <c r="F64" s="471">
        <f t="shared" si="27"/>
        <v>75</v>
      </c>
      <c r="G64" s="471">
        <f t="shared" si="27"/>
        <v>43</v>
      </c>
      <c r="H64" s="471">
        <f t="shared" si="27"/>
        <v>43</v>
      </c>
      <c r="I64" s="471">
        <f t="shared" si="27"/>
        <v>33</v>
      </c>
      <c r="J64" s="471">
        <f t="shared" si="27"/>
        <v>55</v>
      </c>
      <c r="K64" s="471">
        <f t="shared" si="27"/>
        <v>60</v>
      </c>
      <c r="L64" s="471">
        <f t="shared" si="27"/>
        <v>56</v>
      </c>
      <c r="M64" s="471">
        <f t="shared" si="27"/>
        <v>49</v>
      </c>
      <c r="N64" s="471">
        <f t="shared" si="27"/>
        <v>45</v>
      </c>
      <c r="O64" s="452"/>
      <c r="P64" s="370">
        <f t="shared" si="25"/>
        <v>620</v>
      </c>
    </row>
    <row r="65" spans="2:16" s="15" customFormat="1" ht="16.5" customHeight="1">
      <c r="B65" s="492" t="s">
        <v>185</v>
      </c>
      <c r="C65" s="471">
        <f aca="true" t="shared" si="28" ref="C65:N65">C270</f>
        <v>5</v>
      </c>
      <c r="D65" s="471">
        <f t="shared" si="28"/>
        <v>0</v>
      </c>
      <c r="E65" s="471">
        <f t="shared" si="28"/>
        <v>14</v>
      </c>
      <c r="F65" s="471">
        <f t="shared" si="28"/>
        <v>46</v>
      </c>
      <c r="G65" s="471">
        <v>0</v>
      </c>
      <c r="H65" s="471">
        <f t="shared" si="28"/>
        <v>18</v>
      </c>
      <c r="I65" s="471">
        <f t="shared" si="28"/>
        <v>25</v>
      </c>
      <c r="J65" s="471">
        <f t="shared" si="28"/>
        <v>28</v>
      </c>
      <c r="K65" s="471">
        <f t="shared" si="28"/>
        <v>37</v>
      </c>
      <c r="L65" s="471">
        <f t="shared" si="28"/>
        <v>37</v>
      </c>
      <c r="M65" s="471">
        <f t="shared" si="28"/>
        <v>37</v>
      </c>
      <c r="N65" s="471">
        <f t="shared" si="28"/>
        <v>19</v>
      </c>
      <c r="O65" s="452"/>
      <c r="P65" s="370">
        <f t="shared" si="25"/>
        <v>266</v>
      </c>
    </row>
    <row r="66" spans="2:16" s="15" customFormat="1" ht="23.25" customHeight="1">
      <c r="B66" s="350" t="s">
        <v>183</v>
      </c>
      <c r="C66" s="472">
        <f aca="true" t="shared" si="29" ref="C66:N66">C274</f>
        <v>0</v>
      </c>
      <c r="D66" s="472">
        <f t="shared" si="29"/>
        <v>0</v>
      </c>
      <c r="E66" s="472">
        <f t="shared" si="29"/>
        <v>0</v>
      </c>
      <c r="F66" s="472">
        <f t="shared" si="29"/>
        <v>0</v>
      </c>
      <c r="G66" s="472">
        <f t="shared" si="29"/>
        <v>0</v>
      </c>
      <c r="H66" s="472">
        <f t="shared" si="29"/>
        <v>0</v>
      </c>
      <c r="I66" s="472">
        <f t="shared" si="29"/>
        <v>0</v>
      </c>
      <c r="J66" s="472">
        <f t="shared" si="29"/>
        <v>0</v>
      </c>
      <c r="K66" s="472">
        <f t="shared" si="29"/>
        <v>0</v>
      </c>
      <c r="L66" s="472">
        <f t="shared" si="29"/>
        <v>0</v>
      </c>
      <c r="M66" s="472">
        <f t="shared" si="29"/>
        <v>0</v>
      </c>
      <c r="N66" s="472">
        <f t="shared" si="29"/>
        <v>0</v>
      </c>
      <c r="O66" s="452"/>
      <c r="P66" s="370">
        <f t="shared" si="25"/>
        <v>0</v>
      </c>
    </row>
    <row r="67" spans="2:16" s="15" customFormat="1" ht="21.75" customHeight="1">
      <c r="B67" s="350" t="s">
        <v>54</v>
      </c>
      <c r="C67" s="472">
        <f aca="true" t="shared" si="30" ref="C67:N67">C182</f>
        <v>36</v>
      </c>
      <c r="D67" s="472">
        <f t="shared" si="30"/>
        <v>23</v>
      </c>
      <c r="E67" s="472">
        <f t="shared" si="30"/>
        <v>48</v>
      </c>
      <c r="F67" s="472">
        <f t="shared" si="30"/>
        <v>83</v>
      </c>
      <c r="G67" s="472">
        <f t="shared" si="30"/>
        <v>86</v>
      </c>
      <c r="H67" s="472">
        <f t="shared" si="30"/>
        <v>59</v>
      </c>
      <c r="I67" s="472">
        <f t="shared" si="30"/>
        <v>53</v>
      </c>
      <c r="J67" s="472">
        <f t="shared" si="30"/>
        <v>72</v>
      </c>
      <c r="K67" s="472">
        <f t="shared" si="30"/>
        <v>80</v>
      </c>
      <c r="L67" s="472">
        <f t="shared" si="30"/>
        <v>59</v>
      </c>
      <c r="M67" s="472">
        <f t="shared" si="30"/>
        <v>42</v>
      </c>
      <c r="N67" s="472">
        <f t="shared" si="30"/>
        <v>9</v>
      </c>
      <c r="O67" s="452"/>
      <c r="P67" s="370">
        <f t="shared" si="25"/>
        <v>650</v>
      </c>
    </row>
    <row r="68" spans="2:16" s="15" customFormat="1" ht="14.25" customHeight="1">
      <c r="B68" s="492" t="s">
        <v>184</v>
      </c>
      <c r="C68" s="471">
        <f aca="true" t="shared" si="31" ref="C68:N68">C255</f>
        <v>45</v>
      </c>
      <c r="D68" s="471">
        <f t="shared" si="31"/>
        <v>93</v>
      </c>
      <c r="E68" s="471">
        <f>E255</f>
        <v>0</v>
      </c>
      <c r="F68" s="471">
        <f t="shared" si="31"/>
        <v>80</v>
      </c>
      <c r="G68" s="471">
        <f t="shared" si="31"/>
        <v>75</v>
      </c>
      <c r="H68" s="471">
        <f t="shared" si="31"/>
        <v>65</v>
      </c>
      <c r="I68" s="471">
        <f t="shared" si="31"/>
        <v>0</v>
      </c>
      <c r="J68" s="471">
        <f t="shared" si="31"/>
        <v>36</v>
      </c>
      <c r="K68" s="471">
        <f t="shared" si="31"/>
        <v>11</v>
      </c>
      <c r="L68" s="471">
        <f t="shared" si="31"/>
        <v>20</v>
      </c>
      <c r="M68" s="471">
        <f t="shared" si="31"/>
        <v>13</v>
      </c>
      <c r="N68" s="471">
        <f t="shared" si="31"/>
        <v>13</v>
      </c>
      <c r="O68" s="452"/>
      <c r="P68" s="370">
        <f t="shared" si="25"/>
        <v>451</v>
      </c>
    </row>
    <row r="69" spans="2:14" s="15" customFormat="1" ht="12.75" thickBot="1">
      <c r="B69" s="492"/>
      <c r="C69" s="49"/>
      <c r="D69" s="48"/>
      <c r="E69" s="48"/>
      <c r="L69" s="40"/>
      <c r="M69" s="40"/>
      <c r="N69" s="40"/>
    </row>
    <row r="70" spans="2:16" s="15" customFormat="1" ht="13.5" thickBot="1" thickTop="1">
      <c r="B70" s="493" t="s">
        <v>55</v>
      </c>
      <c r="C70" s="473">
        <f>C60+C63+C64+C65+C66+C67+C68</f>
        <v>198</v>
      </c>
      <c r="D70" s="473">
        <f aca="true" t="shared" si="32" ref="D70:N70">D60+D63+D64+D65+D66+D67+D68</f>
        <v>259</v>
      </c>
      <c r="E70" s="473">
        <f t="shared" si="32"/>
        <v>238</v>
      </c>
      <c r="F70" s="473">
        <f t="shared" si="32"/>
        <v>393</v>
      </c>
      <c r="G70" s="473">
        <f t="shared" si="32"/>
        <v>223</v>
      </c>
      <c r="H70" s="473">
        <f t="shared" si="32"/>
        <v>208</v>
      </c>
      <c r="I70" s="473">
        <f t="shared" si="32"/>
        <v>134</v>
      </c>
      <c r="J70" s="473">
        <f t="shared" si="32"/>
        <v>218</v>
      </c>
      <c r="K70" s="473">
        <f>K60+K63+K64+K65+K66+K67+K68</f>
        <v>208</v>
      </c>
      <c r="L70" s="473">
        <f t="shared" si="32"/>
        <v>195</v>
      </c>
      <c r="M70" s="473">
        <f t="shared" si="32"/>
        <v>161</v>
      </c>
      <c r="N70" s="473">
        <f t="shared" si="32"/>
        <v>96</v>
      </c>
      <c r="O70" s="474"/>
      <c r="P70" s="475">
        <f>SUM(P62:P68)</f>
        <v>2338</v>
      </c>
    </row>
    <row r="71" spans="2:16" s="18" customFormat="1" ht="4.5" customHeight="1" thickBot="1" thickTop="1">
      <c r="B71" s="494"/>
      <c r="C71" s="476"/>
      <c r="D71" s="477"/>
      <c r="E71" s="477"/>
      <c r="F71" s="477"/>
      <c r="G71" s="477"/>
      <c r="H71" s="477"/>
      <c r="I71" s="477"/>
      <c r="J71" s="477"/>
      <c r="K71" s="477"/>
      <c r="L71" s="476"/>
      <c r="M71" s="476"/>
      <c r="N71" s="476"/>
      <c r="O71" s="474"/>
      <c r="P71" s="419"/>
    </row>
    <row r="72" spans="2:16" s="18" customFormat="1" ht="22.5" customHeight="1" thickBot="1" thickTop="1">
      <c r="B72" s="353" t="s">
        <v>56</v>
      </c>
      <c r="C72" s="478">
        <v>177083</v>
      </c>
      <c r="D72" s="479">
        <v>194649</v>
      </c>
      <c r="E72" s="479">
        <v>382921</v>
      </c>
      <c r="F72" s="479">
        <v>893092</v>
      </c>
      <c r="G72" s="479">
        <v>1297161</v>
      </c>
      <c r="H72" s="479">
        <v>443581</v>
      </c>
      <c r="I72" s="479">
        <v>546068</v>
      </c>
      <c r="J72" s="479">
        <v>395654</v>
      </c>
      <c r="K72" s="479">
        <v>539023</v>
      </c>
      <c r="L72" s="479">
        <v>457199</v>
      </c>
      <c r="M72" s="479">
        <v>550195</v>
      </c>
      <c r="N72" s="479">
        <v>236475</v>
      </c>
      <c r="O72" s="474"/>
      <c r="P72" s="643">
        <f>SUM(C72:N72)</f>
        <v>6113101</v>
      </c>
    </row>
    <row r="73" spans="2:16" s="23" customFormat="1" ht="5.25" customHeight="1" thickBot="1" thickTop="1">
      <c r="B73" s="353"/>
      <c r="C73" s="441"/>
      <c r="D73" s="480"/>
      <c r="E73" s="480"/>
      <c r="F73" s="480"/>
      <c r="G73" s="441"/>
      <c r="H73" s="441"/>
      <c r="I73" s="441"/>
      <c r="J73" s="441"/>
      <c r="K73" s="477"/>
      <c r="L73" s="476"/>
      <c r="M73" s="476"/>
      <c r="N73" s="476"/>
      <c r="O73" s="477"/>
      <c r="P73" s="419"/>
    </row>
    <row r="74" spans="2:16" s="18" customFormat="1" ht="33.75" customHeight="1" thickBot="1" thickTop="1">
      <c r="B74" s="353" t="s">
        <v>57</v>
      </c>
      <c r="C74" s="478">
        <v>905140</v>
      </c>
      <c r="D74" s="481">
        <v>1197961</v>
      </c>
      <c r="E74" s="479">
        <v>2212175</v>
      </c>
      <c r="F74" s="479">
        <v>3140856</v>
      </c>
      <c r="G74" s="479">
        <v>3345377</v>
      </c>
      <c r="H74" s="479">
        <v>2142781</v>
      </c>
      <c r="I74" s="479">
        <v>2020794</v>
      </c>
      <c r="J74" s="479">
        <v>2153772</v>
      </c>
      <c r="K74" s="479">
        <v>2495458</v>
      </c>
      <c r="L74" s="479">
        <v>2109574</v>
      </c>
      <c r="M74" s="479">
        <v>2083350</v>
      </c>
      <c r="N74" s="479">
        <v>1867306</v>
      </c>
      <c r="O74" s="474"/>
      <c r="P74" s="644">
        <f>SUM(C74:N74)</f>
        <v>25674544</v>
      </c>
    </row>
    <row r="75" spans="2:16" s="18" customFormat="1" ht="5.25" customHeight="1" thickBot="1" thickTop="1">
      <c r="B75" s="480"/>
      <c r="C75" s="196"/>
      <c r="D75" s="52"/>
      <c r="E75" s="52"/>
      <c r="F75" s="32"/>
      <c r="G75" s="52"/>
      <c r="H75" s="52"/>
      <c r="I75" s="52"/>
      <c r="J75" s="52"/>
      <c r="K75" s="52"/>
      <c r="L75" s="32"/>
      <c r="M75" s="290"/>
      <c r="N75" s="290"/>
      <c r="P75" s="32"/>
    </row>
    <row r="76" spans="2:16" s="234" customFormat="1" ht="19.5" customHeight="1" thickBot="1" thickTop="1">
      <c r="B76" s="413" t="s">
        <v>3</v>
      </c>
      <c r="C76" s="585">
        <f>SUM(C72:C75)</f>
        <v>1082223</v>
      </c>
      <c r="D76" s="585">
        <f aca="true" t="shared" si="33" ref="D76:N76">SUM(D70+D72+D74)</f>
        <v>1392869</v>
      </c>
      <c r="E76" s="585">
        <f t="shared" si="33"/>
        <v>2595334</v>
      </c>
      <c r="F76" s="585">
        <f t="shared" si="33"/>
        <v>4034341</v>
      </c>
      <c r="G76" s="585">
        <f t="shared" si="33"/>
        <v>4642761</v>
      </c>
      <c r="H76" s="585">
        <f t="shared" si="33"/>
        <v>2586570</v>
      </c>
      <c r="I76" s="585">
        <f t="shared" si="33"/>
        <v>2566996</v>
      </c>
      <c r="J76" s="585">
        <f t="shared" si="33"/>
        <v>2549644</v>
      </c>
      <c r="K76" s="585">
        <f t="shared" si="33"/>
        <v>3034689</v>
      </c>
      <c r="L76" s="585">
        <f t="shared" si="33"/>
        <v>2566968</v>
      </c>
      <c r="M76" s="585">
        <f t="shared" si="33"/>
        <v>2633706</v>
      </c>
      <c r="N76" s="585">
        <f t="shared" si="33"/>
        <v>2103877</v>
      </c>
      <c r="P76" s="585">
        <f>SUM(C76:N76)</f>
        <v>31789978</v>
      </c>
    </row>
    <row r="77" spans="2:16" s="15" customFormat="1" ht="20.25" customHeight="1" thickTop="1">
      <c r="B77" s="24"/>
      <c r="C77" s="130"/>
      <c r="D77" s="30"/>
      <c r="E77" s="30"/>
      <c r="F77" s="30"/>
      <c r="G77" s="30"/>
      <c r="H77" s="30"/>
      <c r="I77" s="30"/>
      <c r="J77" s="30" t="s">
        <v>106</v>
      </c>
      <c r="K77" s="30"/>
      <c r="L77" s="21"/>
      <c r="M77" s="74"/>
      <c r="N77" s="74"/>
      <c r="O77" s="30"/>
      <c r="P77" s="37"/>
    </row>
    <row r="78" spans="2:16" s="15" customFormat="1" ht="14.25" customHeight="1">
      <c r="B78" s="16" t="s">
        <v>188</v>
      </c>
      <c r="C78" s="195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297" t="s">
        <v>0</v>
      </c>
    </row>
    <row r="79" spans="2:16" s="18" customFormat="1" ht="12" customHeight="1">
      <c r="B79" s="24"/>
      <c r="C79" s="21"/>
      <c r="D79" s="53"/>
      <c r="E79" s="53"/>
      <c r="F79" s="53"/>
      <c r="G79" s="53"/>
      <c r="H79" s="53"/>
      <c r="I79" s="53"/>
      <c r="J79" s="53"/>
      <c r="K79" s="53"/>
      <c r="L79" s="53"/>
      <c r="M79" s="196"/>
      <c r="N79" s="196"/>
      <c r="O79" s="54"/>
      <c r="P79" s="53"/>
    </row>
    <row r="80" spans="2:16" s="15" customFormat="1" ht="20.25" customHeight="1">
      <c r="B80" s="377" t="s">
        <v>7</v>
      </c>
      <c r="C80" s="370">
        <f>SUM(C85+C90+C91+C92+C93+C94+C95)</f>
        <v>943</v>
      </c>
      <c r="D80" s="370">
        <f>SUM(D85+D90+D91+D92+D93+D94+D95)</f>
        <v>2069</v>
      </c>
      <c r="E80" s="370">
        <f>SUM(E85+E90+E91+E92+E93+E94+E95)</f>
        <v>1634</v>
      </c>
      <c r="F80" s="370">
        <f aca="true" t="shared" si="34" ref="F80:N80">SUM(F85+F90+F91+F92+F93+F94+F95)</f>
        <v>2687</v>
      </c>
      <c r="G80" s="370">
        <f t="shared" si="34"/>
        <v>2622</v>
      </c>
      <c r="H80" s="386">
        <f t="shared" si="34"/>
        <v>2781</v>
      </c>
      <c r="I80" s="386">
        <f t="shared" si="34"/>
        <v>2650</v>
      </c>
      <c r="J80" s="386">
        <f t="shared" si="34"/>
        <v>1879</v>
      </c>
      <c r="K80" s="370">
        <f t="shared" si="34"/>
        <v>2029</v>
      </c>
      <c r="L80" s="386">
        <f>SUM(L85+L90+L91+L92+L93+L94+L95)</f>
        <v>1894</v>
      </c>
      <c r="M80" s="386">
        <f t="shared" si="34"/>
        <v>2602</v>
      </c>
      <c r="N80" s="386">
        <f t="shared" si="34"/>
        <v>1204</v>
      </c>
      <c r="O80" s="393"/>
      <c r="P80" s="370">
        <f>SUM(C80:N80)</f>
        <v>24994</v>
      </c>
    </row>
    <row r="81" spans="1:16" s="15" customFormat="1" ht="11.25">
      <c r="A81" s="613" t="s">
        <v>10</v>
      </c>
      <c r="B81" s="55" t="s">
        <v>58</v>
      </c>
      <c r="C81" s="394">
        <v>19</v>
      </c>
      <c r="D81" s="394">
        <v>23</v>
      </c>
      <c r="E81" s="394">
        <v>30</v>
      </c>
      <c r="F81" s="394">
        <v>36</v>
      </c>
      <c r="G81" s="394">
        <v>38</v>
      </c>
      <c r="H81" s="387">
        <v>28</v>
      </c>
      <c r="I81" s="387">
        <v>34</v>
      </c>
      <c r="J81" s="387">
        <v>32</v>
      </c>
      <c r="K81" s="394">
        <v>36</v>
      </c>
      <c r="L81" s="387">
        <v>20</v>
      </c>
      <c r="M81" s="387">
        <v>31</v>
      </c>
      <c r="N81" s="387">
        <v>17</v>
      </c>
      <c r="O81" s="395"/>
      <c r="P81" s="396">
        <f aca="true" t="shared" si="35" ref="P81:P145">SUM(C81:N81)</f>
        <v>344</v>
      </c>
    </row>
    <row r="82" spans="1:16" s="15" customFormat="1" ht="11.25">
      <c r="A82" s="613"/>
      <c r="B82" s="55" t="s">
        <v>59</v>
      </c>
      <c r="C82" s="364">
        <v>28</v>
      </c>
      <c r="D82" s="364">
        <v>36</v>
      </c>
      <c r="E82" s="364">
        <v>62</v>
      </c>
      <c r="F82" s="364">
        <v>76</v>
      </c>
      <c r="G82" s="364">
        <v>53</v>
      </c>
      <c r="H82" s="365">
        <v>56</v>
      </c>
      <c r="I82" s="365">
        <v>55</v>
      </c>
      <c r="J82" s="365">
        <v>36</v>
      </c>
      <c r="K82" s="364">
        <v>40</v>
      </c>
      <c r="L82" s="365">
        <v>36</v>
      </c>
      <c r="M82" s="365">
        <v>56</v>
      </c>
      <c r="N82" s="365">
        <v>32</v>
      </c>
      <c r="O82" s="395"/>
      <c r="P82" s="397">
        <f t="shared" si="35"/>
        <v>566</v>
      </c>
    </row>
    <row r="83" spans="1:16" s="15" customFormat="1" ht="11.25">
      <c r="A83" s="613"/>
      <c r="B83" s="55" t="s">
        <v>60</v>
      </c>
      <c r="C83" s="364">
        <v>11</v>
      </c>
      <c r="D83" s="364">
        <v>42</v>
      </c>
      <c r="E83" s="364">
        <v>56</v>
      </c>
      <c r="F83" s="364">
        <v>77</v>
      </c>
      <c r="G83" s="364">
        <v>57</v>
      </c>
      <c r="H83" s="365">
        <v>48</v>
      </c>
      <c r="I83" s="365">
        <v>78</v>
      </c>
      <c r="J83" s="365">
        <v>37</v>
      </c>
      <c r="K83" s="364">
        <v>45</v>
      </c>
      <c r="L83" s="365">
        <v>48</v>
      </c>
      <c r="M83" s="365">
        <v>47</v>
      </c>
      <c r="N83" s="365">
        <v>16</v>
      </c>
      <c r="O83" s="395"/>
      <c r="P83" s="397">
        <f t="shared" si="35"/>
        <v>562</v>
      </c>
    </row>
    <row r="84" spans="1:16" s="15" customFormat="1" ht="12" thickBot="1">
      <c r="A84" s="613"/>
      <c r="B84" s="55" t="s">
        <v>61</v>
      </c>
      <c r="C84" s="398">
        <v>36</v>
      </c>
      <c r="D84" s="398">
        <v>50</v>
      </c>
      <c r="E84" s="398">
        <v>47</v>
      </c>
      <c r="F84" s="398">
        <v>59</v>
      </c>
      <c r="G84" s="398">
        <v>84</v>
      </c>
      <c r="H84" s="388">
        <v>64</v>
      </c>
      <c r="I84" s="388">
        <v>82</v>
      </c>
      <c r="J84" s="388">
        <v>52</v>
      </c>
      <c r="K84" s="398">
        <v>33</v>
      </c>
      <c r="L84" s="388">
        <v>38</v>
      </c>
      <c r="M84" s="388">
        <v>40</v>
      </c>
      <c r="N84" s="388">
        <v>13</v>
      </c>
      <c r="O84" s="395"/>
      <c r="P84" s="399">
        <f t="shared" si="35"/>
        <v>598</v>
      </c>
    </row>
    <row r="85" spans="1:16" s="15" customFormat="1" ht="12" thickBot="1">
      <c r="A85" s="613"/>
      <c r="B85" s="57" t="s">
        <v>0</v>
      </c>
      <c r="C85" s="400">
        <f>SUM(C81:C84)</f>
        <v>94</v>
      </c>
      <c r="D85" s="400">
        <f aca="true" t="shared" si="36" ref="D85:N85">SUM(D81:D84)</f>
        <v>151</v>
      </c>
      <c r="E85" s="400">
        <f t="shared" si="36"/>
        <v>195</v>
      </c>
      <c r="F85" s="400">
        <f t="shared" si="36"/>
        <v>248</v>
      </c>
      <c r="G85" s="400">
        <f t="shared" si="36"/>
        <v>232</v>
      </c>
      <c r="H85" s="389">
        <f t="shared" si="36"/>
        <v>196</v>
      </c>
      <c r="I85" s="389">
        <f t="shared" si="36"/>
        <v>249</v>
      </c>
      <c r="J85" s="389">
        <f t="shared" si="36"/>
        <v>157</v>
      </c>
      <c r="K85" s="400">
        <f t="shared" si="36"/>
        <v>154</v>
      </c>
      <c r="L85" s="389">
        <f t="shared" si="36"/>
        <v>142</v>
      </c>
      <c r="M85" s="389">
        <f t="shared" si="36"/>
        <v>174</v>
      </c>
      <c r="N85" s="389">
        <f t="shared" si="36"/>
        <v>78</v>
      </c>
      <c r="O85" s="401"/>
      <c r="P85" s="400">
        <f t="shared" si="35"/>
        <v>2070</v>
      </c>
    </row>
    <row r="86" spans="1:16" s="15" customFormat="1" ht="12" customHeight="1">
      <c r="A86" s="613" t="s">
        <v>9</v>
      </c>
      <c r="B86" s="55" t="s">
        <v>62</v>
      </c>
      <c r="C86" s="394">
        <v>3</v>
      </c>
      <c r="D86" s="394">
        <v>4</v>
      </c>
      <c r="E86" s="394">
        <v>2</v>
      </c>
      <c r="F86" s="394">
        <v>7</v>
      </c>
      <c r="G86" s="394">
        <v>4</v>
      </c>
      <c r="H86" s="387">
        <v>7</v>
      </c>
      <c r="I86" s="387">
        <v>8</v>
      </c>
      <c r="J86" s="387">
        <v>8</v>
      </c>
      <c r="K86" s="394">
        <v>5</v>
      </c>
      <c r="L86" s="387">
        <v>1</v>
      </c>
      <c r="M86" s="387">
        <v>3</v>
      </c>
      <c r="N86" s="387">
        <v>9</v>
      </c>
      <c r="O86" s="395"/>
      <c r="P86" s="402">
        <f t="shared" si="35"/>
        <v>61</v>
      </c>
    </row>
    <row r="87" spans="1:16" s="15" customFormat="1" ht="12" customHeight="1">
      <c r="A87" s="613"/>
      <c r="B87" s="55" t="s">
        <v>63</v>
      </c>
      <c r="C87" s="364">
        <v>13</v>
      </c>
      <c r="D87" s="364">
        <v>20</v>
      </c>
      <c r="E87" s="364">
        <v>16</v>
      </c>
      <c r="F87" s="364">
        <v>17</v>
      </c>
      <c r="G87" s="364">
        <v>67</v>
      </c>
      <c r="H87" s="365">
        <v>70</v>
      </c>
      <c r="I87" s="365">
        <v>83</v>
      </c>
      <c r="J87" s="365">
        <v>32</v>
      </c>
      <c r="K87" s="364">
        <v>17</v>
      </c>
      <c r="L87" s="365">
        <v>36</v>
      </c>
      <c r="M87" s="365">
        <v>74</v>
      </c>
      <c r="N87" s="365">
        <v>15</v>
      </c>
      <c r="O87" s="395"/>
      <c r="P87" s="397">
        <f t="shared" si="35"/>
        <v>460</v>
      </c>
    </row>
    <row r="88" spans="1:16" s="15" customFormat="1" ht="12" customHeight="1">
      <c r="A88" s="613"/>
      <c r="B88" s="55" t="s">
        <v>64</v>
      </c>
      <c r="C88" s="364">
        <v>28</v>
      </c>
      <c r="D88" s="364">
        <v>124</v>
      </c>
      <c r="E88" s="364">
        <v>48</v>
      </c>
      <c r="F88" s="364">
        <v>136</v>
      </c>
      <c r="G88" s="364">
        <v>145</v>
      </c>
      <c r="H88" s="365">
        <v>177</v>
      </c>
      <c r="I88" s="365">
        <v>145</v>
      </c>
      <c r="J88" s="365">
        <v>149</v>
      </c>
      <c r="K88" s="364">
        <v>177</v>
      </c>
      <c r="L88" s="365">
        <v>197</v>
      </c>
      <c r="M88" s="365">
        <v>151</v>
      </c>
      <c r="N88" s="365">
        <v>34</v>
      </c>
      <c r="O88" s="395"/>
      <c r="P88" s="397">
        <f t="shared" si="35"/>
        <v>1511</v>
      </c>
    </row>
    <row r="89" spans="1:16" s="15" customFormat="1" ht="12" customHeight="1" thickBot="1">
      <c r="A89" s="613"/>
      <c r="B89" s="55" t="s">
        <v>61</v>
      </c>
      <c r="C89" s="398">
        <v>522</v>
      </c>
      <c r="D89" s="398">
        <v>1311</v>
      </c>
      <c r="E89" s="398">
        <v>965</v>
      </c>
      <c r="F89" s="398">
        <v>1614</v>
      </c>
      <c r="G89" s="398">
        <v>1518</v>
      </c>
      <c r="H89" s="388">
        <v>1804</v>
      </c>
      <c r="I89" s="388">
        <v>1532</v>
      </c>
      <c r="J89" s="388">
        <v>981</v>
      </c>
      <c r="K89" s="398">
        <v>1259</v>
      </c>
      <c r="L89" s="388">
        <v>1137</v>
      </c>
      <c r="M89" s="388">
        <v>1732</v>
      </c>
      <c r="N89" s="388">
        <v>826</v>
      </c>
      <c r="O89" s="395"/>
      <c r="P89" s="403">
        <f t="shared" si="35"/>
        <v>15201</v>
      </c>
    </row>
    <row r="90" spans="1:16" s="15" customFormat="1" ht="19.5" customHeight="1" thickBot="1">
      <c r="A90" s="613"/>
      <c r="B90" s="57" t="s">
        <v>0</v>
      </c>
      <c r="C90" s="404">
        <f>SUM(C86:C89)</f>
        <v>566</v>
      </c>
      <c r="D90" s="405">
        <f aca="true" t="shared" si="37" ref="D90:N90">SUM(D86:D89)</f>
        <v>1459</v>
      </c>
      <c r="E90" s="405">
        <f t="shared" si="37"/>
        <v>1031</v>
      </c>
      <c r="F90" s="405">
        <f t="shared" si="37"/>
        <v>1774</v>
      </c>
      <c r="G90" s="405">
        <f t="shared" si="37"/>
        <v>1734</v>
      </c>
      <c r="H90" s="406">
        <f t="shared" si="37"/>
        <v>2058</v>
      </c>
      <c r="I90" s="406">
        <f t="shared" si="37"/>
        <v>1768</v>
      </c>
      <c r="J90" s="406">
        <f t="shared" si="37"/>
        <v>1170</v>
      </c>
      <c r="K90" s="405">
        <f t="shared" si="37"/>
        <v>1458</v>
      </c>
      <c r="L90" s="406">
        <f t="shared" si="37"/>
        <v>1371</v>
      </c>
      <c r="M90" s="406">
        <f t="shared" si="37"/>
        <v>1960</v>
      </c>
      <c r="N90" s="406">
        <f t="shared" si="37"/>
        <v>884</v>
      </c>
      <c r="O90" s="395"/>
      <c r="P90" s="400">
        <f t="shared" si="35"/>
        <v>17233</v>
      </c>
    </row>
    <row r="91" spans="1:16" s="15" customFormat="1" ht="11.25">
      <c r="A91" s="606" t="s">
        <v>65</v>
      </c>
      <c r="B91" s="606"/>
      <c r="C91" s="394">
        <v>4</v>
      </c>
      <c r="D91" s="394">
        <v>14</v>
      </c>
      <c r="E91" s="394">
        <v>10</v>
      </c>
      <c r="F91" s="394">
        <v>24</v>
      </c>
      <c r="G91" s="394">
        <v>9</v>
      </c>
      <c r="H91" s="387">
        <v>1</v>
      </c>
      <c r="I91" s="387">
        <v>5</v>
      </c>
      <c r="J91" s="387">
        <v>7</v>
      </c>
      <c r="K91" s="394">
        <v>11</v>
      </c>
      <c r="L91" s="387">
        <v>7</v>
      </c>
      <c r="M91" s="387">
        <v>2</v>
      </c>
      <c r="N91" s="387">
        <v>1</v>
      </c>
      <c r="O91" s="395"/>
      <c r="P91" s="396">
        <f t="shared" si="35"/>
        <v>95</v>
      </c>
    </row>
    <row r="92" spans="1:16" s="15" customFormat="1" ht="11.25">
      <c r="A92" s="606" t="s">
        <v>66</v>
      </c>
      <c r="B92" s="606"/>
      <c r="C92" s="364">
        <v>35</v>
      </c>
      <c r="D92" s="364">
        <v>48</v>
      </c>
      <c r="E92" s="394">
        <v>74</v>
      </c>
      <c r="F92" s="364">
        <v>69</v>
      </c>
      <c r="G92" s="364">
        <v>80</v>
      </c>
      <c r="H92" s="365">
        <v>90</v>
      </c>
      <c r="I92" s="365">
        <v>66</v>
      </c>
      <c r="J92" s="365">
        <v>81</v>
      </c>
      <c r="K92" s="364">
        <v>80</v>
      </c>
      <c r="L92" s="365">
        <v>48</v>
      </c>
      <c r="M92" s="365">
        <v>69</v>
      </c>
      <c r="N92" s="365">
        <v>25</v>
      </c>
      <c r="O92" s="395"/>
      <c r="P92" s="397">
        <f t="shared" si="35"/>
        <v>765</v>
      </c>
    </row>
    <row r="93" spans="1:16" s="15" customFormat="1" ht="11.25">
      <c r="A93" s="606" t="s">
        <v>67</v>
      </c>
      <c r="B93" s="606"/>
      <c r="C93" s="364">
        <v>21</v>
      </c>
      <c r="D93" s="364">
        <v>31</v>
      </c>
      <c r="E93" s="394">
        <v>64</v>
      </c>
      <c r="F93" s="364">
        <v>53</v>
      </c>
      <c r="G93" s="364">
        <v>55</v>
      </c>
      <c r="H93" s="365">
        <v>57</v>
      </c>
      <c r="I93" s="365">
        <v>83</v>
      </c>
      <c r="J93" s="365">
        <v>44</v>
      </c>
      <c r="K93" s="364">
        <v>26</v>
      </c>
      <c r="L93" s="365">
        <v>36</v>
      </c>
      <c r="M93" s="365">
        <v>53</v>
      </c>
      <c r="N93" s="365">
        <v>23</v>
      </c>
      <c r="O93" s="395"/>
      <c r="P93" s="397">
        <f t="shared" si="35"/>
        <v>546</v>
      </c>
    </row>
    <row r="94" spans="1:16" s="15" customFormat="1" ht="11.25">
      <c r="A94" s="606" t="s">
        <v>68</v>
      </c>
      <c r="B94" s="606"/>
      <c r="C94" s="364">
        <v>6</v>
      </c>
      <c r="D94" s="364">
        <v>22</v>
      </c>
      <c r="E94" s="394">
        <v>26</v>
      </c>
      <c r="F94" s="364">
        <v>45</v>
      </c>
      <c r="G94" s="364">
        <v>47</v>
      </c>
      <c r="H94" s="365">
        <v>46</v>
      </c>
      <c r="I94" s="365">
        <v>74</v>
      </c>
      <c r="J94" s="365">
        <v>33</v>
      </c>
      <c r="K94" s="364">
        <v>41</v>
      </c>
      <c r="L94" s="365">
        <v>34</v>
      </c>
      <c r="M94" s="365">
        <v>43</v>
      </c>
      <c r="N94" s="365">
        <v>16</v>
      </c>
      <c r="O94" s="395"/>
      <c r="P94" s="397">
        <f t="shared" si="35"/>
        <v>433</v>
      </c>
    </row>
    <row r="95" spans="1:16" s="15" customFormat="1" ht="11.25">
      <c r="A95" s="606" t="s">
        <v>69</v>
      </c>
      <c r="B95" s="606"/>
      <c r="C95" s="364">
        <v>217</v>
      </c>
      <c r="D95" s="364">
        <v>344</v>
      </c>
      <c r="E95" s="394">
        <v>234</v>
      </c>
      <c r="F95" s="364">
        <v>474</v>
      </c>
      <c r="G95" s="364">
        <v>465</v>
      </c>
      <c r="H95" s="365">
        <v>333</v>
      </c>
      <c r="I95" s="365">
        <v>405</v>
      </c>
      <c r="J95" s="365">
        <v>387</v>
      </c>
      <c r="K95" s="364">
        <v>259</v>
      </c>
      <c r="L95" s="365">
        <v>256</v>
      </c>
      <c r="M95" s="365">
        <v>301</v>
      </c>
      <c r="N95" s="365">
        <v>177</v>
      </c>
      <c r="O95" s="395"/>
      <c r="P95" s="397">
        <f t="shared" si="35"/>
        <v>3852</v>
      </c>
    </row>
    <row r="96" spans="1:16" s="15" customFormat="1" ht="9.75" customHeight="1">
      <c r="A96" s="41"/>
      <c r="B96" s="41"/>
      <c r="C96" s="407"/>
      <c r="D96" s="407"/>
      <c r="E96" s="407"/>
      <c r="F96" s="407"/>
      <c r="G96" s="407"/>
      <c r="H96" s="407"/>
      <c r="I96" s="407"/>
      <c r="J96" s="407"/>
      <c r="K96" s="407"/>
      <c r="L96" s="408"/>
      <c r="M96" s="408"/>
      <c r="N96" s="408"/>
      <c r="O96" s="395"/>
      <c r="P96" s="395"/>
    </row>
    <row r="97" spans="2:16" s="18" customFormat="1" ht="22.5" customHeight="1">
      <c r="B97" s="377" t="s">
        <v>1</v>
      </c>
      <c r="C97" s="378">
        <f>SUM(C102+C107+C108+C109+C110+C111+C112)</f>
        <v>2</v>
      </c>
      <c r="D97" s="378">
        <f aca="true" t="shared" si="38" ref="D97:N97">SUM(D102+D107+D108+D109+D110+D111+D112)</f>
        <v>5</v>
      </c>
      <c r="E97" s="378">
        <f t="shared" si="38"/>
        <v>10</v>
      </c>
      <c r="F97" s="378">
        <f t="shared" si="38"/>
        <v>15</v>
      </c>
      <c r="G97" s="378">
        <f t="shared" si="38"/>
        <v>17</v>
      </c>
      <c r="H97" s="386">
        <f t="shared" si="38"/>
        <v>20</v>
      </c>
      <c r="I97" s="386">
        <f t="shared" si="38"/>
        <v>7</v>
      </c>
      <c r="J97" s="386">
        <f t="shared" si="38"/>
        <v>13</v>
      </c>
      <c r="K97" s="386">
        <f t="shared" si="38"/>
        <v>14</v>
      </c>
      <c r="L97" s="386">
        <f t="shared" si="38"/>
        <v>15</v>
      </c>
      <c r="M97" s="386">
        <f t="shared" si="38"/>
        <v>18</v>
      </c>
      <c r="N97" s="386">
        <f t="shared" si="38"/>
        <v>7</v>
      </c>
      <c r="O97" s="393"/>
      <c r="P97" s="370">
        <f t="shared" si="35"/>
        <v>143</v>
      </c>
    </row>
    <row r="98" spans="1:16" s="15" customFormat="1" ht="13.5" customHeight="1">
      <c r="A98" s="613" t="s">
        <v>10</v>
      </c>
      <c r="B98" s="55" t="s">
        <v>58</v>
      </c>
      <c r="C98" s="379">
        <v>0</v>
      </c>
      <c r="D98" s="379">
        <v>0</v>
      </c>
      <c r="E98" s="379">
        <v>2</v>
      </c>
      <c r="F98" s="379">
        <v>0</v>
      </c>
      <c r="G98" s="379">
        <v>1</v>
      </c>
      <c r="H98" s="387">
        <v>0</v>
      </c>
      <c r="I98" s="387">
        <v>0</v>
      </c>
      <c r="J98" s="387">
        <v>0</v>
      </c>
      <c r="K98" s="387">
        <v>2</v>
      </c>
      <c r="L98" s="387">
        <v>0</v>
      </c>
      <c r="M98" s="387">
        <v>0</v>
      </c>
      <c r="N98" s="387">
        <v>0</v>
      </c>
      <c r="O98" s="394"/>
      <c r="P98" s="396">
        <f t="shared" si="35"/>
        <v>5</v>
      </c>
    </row>
    <row r="99" spans="1:16" s="15" customFormat="1" ht="11.25">
      <c r="A99" s="613"/>
      <c r="B99" s="55" t="s">
        <v>59</v>
      </c>
      <c r="C99" s="380">
        <v>0</v>
      </c>
      <c r="D99" s="380">
        <v>0</v>
      </c>
      <c r="E99" s="380">
        <v>2</v>
      </c>
      <c r="F99" s="380">
        <v>0</v>
      </c>
      <c r="G99" s="380">
        <v>1</v>
      </c>
      <c r="H99" s="365">
        <v>0</v>
      </c>
      <c r="I99" s="365">
        <v>0</v>
      </c>
      <c r="J99" s="365">
        <v>5</v>
      </c>
      <c r="K99" s="365">
        <v>7</v>
      </c>
      <c r="L99" s="365">
        <v>4</v>
      </c>
      <c r="M99" s="365">
        <v>6</v>
      </c>
      <c r="N99" s="365">
        <v>4</v>
      </c>
      <c r="O99" s="364"/>
      <c r="P99" s="397">
        <f t="shared" si="35"/>
        <v>29</v>
      </c>
    </row>
    <row r="100" spans="1:16" s="15" customFormat="1" ht="11.25">
      <c r="A100" s="613"/>
      <c r="B100" s="55" t="s">
        <v>60</v>
      </c>
      <c r="C100" s="380">
        <v>0</v>
      </c>
      <c r="D100" s="380">
        <v>0</v>
      </c>
      <c r="E100" s="380">
        <v>0</v>
      </c>
      <c r="F100" s="380">
        <v>0</v>
      </c>
      <c r="G100" s="380">
        <v>1</v>
      </c>
      <c r="H100" s="365">
        <v>0</v>
      </c>
      <c r="I100" s="365">
        <v>0</v>
      </c>
      <c r="J100" s="365">
        <v>0</v>
      </c>
      <c r="K100" s="365">
        <v>0</v>
      </c>
      <c r="L100" s="365">
        <v>0</v>
      </c>
      <c r="M100" s="365">
        <v>2</v>
      </c>
      <c r="N100" s="365">
        <v>0</v>
      </c>
      <c r="O100" s="364"/>
      <c r="P100" s="397">
        <f t="shared" si="35"/>
        <v>3</v>
      </c>
    </row>
    <row r="101" spans="1:16" s="15" customFormat="1" ht="12" thickBot="1">
      <c r="A101" s="613"/>
      <c r="B101" s="55" t="s">
        <v>61</v>
      </c>
      <c r="C101" s="381">
        <v>1</v>
      </c>
      <c r="D101" s="381">
        <v>0</v>
      </c>
      <c r="E101" s="381">
        <v>1</v>
      </c>
      <c r="F101" s="381">
        <v>1</v>
      </c>
      <c r="G101" s="381">
        <v>1</v>
      </c>
      <c r="H101" s="388">
        <v>2</v>
      </c>
      <c r="I101" s="388">
        <v>0</v>
      </c>
      <c r="J101" s="388">
        <v>1</v>
      </c>
      <c r="K101" s="388">
        <v>1</v>
      </c>
      <c r="L101" s="388">
        <v>4</v>
      </c>
      <c r="M101" s="388">
        <v>0</v>
      </c>
      <c r="N101" s="388">
        <v>2</v>
      </c>
      <c r="O101" s="398"/>
      <c r="P101" s="399">
        <f t="shared" si="35"/>
        <v>14</v>
      </c>
    </row>
    <row r="102" spans="1:16" s="15" customFormat="1" ht="12" thickBot="1">
      <c r="A102" s="613"/>
      <c r="B102" s="57" t="s">
        <v>0</v>
      </c>
      <c r="C102" s="382">
        <f aca="true" t="shared" si="39" ref="C102:N102">SUM(C98:C101)</f>
        <v>1</v>
      </c>
      <c r="D102" s="382">
        <f t="shared" si="39"/>
        <v>0</v>
      </c>
      <c r="E102" s="382">
        <f t="shared" si="39"/>
        <v>5</v>
      </c>
      <c r="F102" s="382">
        <f t="shared" si="39"/>
        <v>1</v>
      </c>
      <c r="G102" s="382">
        <f t="shared" si="39"/>
        <v>4</v>
      </c>
      <c r="H102" s="389">
        <f t="shared" si="39"/>
        <v>2</v>
      </c>
      <c r="I102" s="389">
        <f t="shared" si="39"/>
        <v>0</v>
      </c>
      <c r="J102" s="389">
        <f>SUM(J98:J101)</f>
        <v>6</v>
      </c>
      <c r="K102" s="389">
        <f t="shared" si="39"/>
        <v>10</v>
      </c>
      <c r="L102" s="389">
        <f t="shared" si="39"/>
        <v>8</v>
      </c>
      <c r="M102" s="389">
        <f t="shared" si="39"/>
        <v>8</v>
      </c>
      <c r="N102" s="389">
        <f t="shared" si="39"/>
        <v>6</v>
      </c>
      <c r="O102" s="401"/>
      <c r="P102" s="400">
        <f t="shared" si="35"/>
        <v>51</v>
      </c>
    </row>
    <row r="103" spans="1:16" s="15" customFormat="1" ht="12" customHeight="1">
      <c r="A103" s="613" t="s">
        <v>9</v>
      </c>
      <c r="B103" s="55" t="s">
        <v>62</v>
      </c>
      <c r="C103" s="379">
        <v>0</v>
      </c>
      <c r="D103" s="379">
        <v>0</v>
      </c>
      <c r="E103" s="379">
        <v>0</v>
      </c>
      <c r="F103" s="379">
        <v>0</v>
      </c>
      <c r="G103" s="379">
        <v>0</v>
      </c>
      <c r="H103" s="387">
        <v>0</v>
      </c>
      <c r="I103" s="387">
        <v>0</v>
      </c>
      <c r="J103" s="387">
        <v>0</v>
      </c>
      <c r="K103" s="387">
        <v>0</v>
      </c>
      <c r="L103" s="387">
        <v>0</v>
      </c>
      <c r="M103" s="387">
        <v>0</v>
      </c>
      <c r="N103" s="387">
        <v>0</v>
      </c>
      <c r="O103" s="394"/>
      <c r="P103" s="396">
        <f t="shared" si="35"/>
        <v>0</v>
      </c>
    </row>
    <row r="104" spans="1:16" s="15" customFormat="1" ht="12" customHeight="1">
      <c r="A104" s="613"/>
      <c r="B104" s="55" t="s">
        <v>63</v>
      </c>
      <c r="C104" s="380">
        <v>0</v>
      </c>
      <c r="D104" s="380">
        <v>1</v>
      </c>
      <c r="E104" s="380">
        <v>1</v>
      </c>
      <c r="F104" s="380">
        <v>0</v>
      </c>
      <c r="G104" s="380">
        <v>2</v>
      </c>
      <c r="H104" s="365">
        <v>0</v>
      </c>
      <c r="I104" s="365">
        <v>0</v>
      </c>
      <c r="J104" s="365">
        <v>0</v>
      </c>
      <c r="K104" s="365">
        <v>1</v>
      </c>
      <c r="L104" s="365">
        <v>0</v>
      </c>
      <c r="M104" s="365">
        <v>0</v>
      </c>
      <c r="N104" s="365">
        <v>0</v>
      </c>
      <c r="O104" s="364"/>
      <c r="P104" s="397">
        <f t="shared" si="35"/>
        <v>5</v>
      </c>
    </row>
    <row r="105" spans="1:16" s="15" customFormat="1" ht="12" customHeight="1">
      <c r="A105" s="613"/>
      <c r="B105" s="55" t="s">
        <v>64</v>
      </c>
      <c r="C105" s="380">
        <v>0</v>
      </c>
      <c r="D105" s="380">
        <v>0</v>
      </c>
      <c r="E105" s="380">
        <v>0</v>
      </c>
      <c r="F105" s="380">
        <v>1</v>
      </c>
      <c r="G105" s="380">
        <v>0</v>
      </c>
      <c r="H105" s="365">
        <v>2</v>
      </c>
      <c r="I105" s="365">
        <v>0</v>
      </c>
      <c r="J105" s="365">
        <v>0</v>
      </c>
      <c r="K105" s="365">
        <v>0</v>
      </c>
      <c r="L105" s="365">
        <v>0</v>
      </c>
      <c r="M105" s="365">
        <v>0</v>
      </c>
      <c r="N105" s="365">
        <v>0</v>
      </c>
      <c r="O105" s="364"/>
      <c r="P105" s="397">
        <f t="shared" si="35"/>
        <v>3</v>
      </c>
    </row>
    <row r="106" spans="1:16" s="15" customFormat="1" ht="12" customHeight="1" thickBot="1">
      <c r="A106" s="613"/>
      <c r="B106" s="55" t="s">
        <v>61</v>
      </c>
      <c r="C106" s="381">
        <v>1</v>
      </c>
      <c r="D106" s="381">
        <v>2</v>
      </c>
      <c r="E106" s="381">
        <v>2</v>
      </c>
      <c r="F106" s="381">
        <v>0</v>
      </c>
      <c r="G106" s="381">
        <v>4</v>
      </c>
      <c r="H106" s="388">
        <v>4</v>
      </c>
      <c r="I106" s="388">
        <v>0</v>
      </c>
      <c r="J106" s="388">
        <v>3</v>
      </c>
      <c r="K106" s="388">
        <v>0</v>
      </c>
      <c r="L106" s="388">
        <v>1</v>
      </c>
      <c r="M106" s="388">
        <v>0</v>
      </c>
      <c r="N106" s="388">
        <v>0</v>
      </c>
      <c r="O106" s="398"/>
      <c r="P106" s="399">
        <f t="shared" si="35"/>
        <v>17</v>
      </c>
    </row>
    <row r="107" spans="1:16" s="15" customFormat="1" ht="15.75" customHeight="1" thickBot="1">
      <c r="A107" s="613"/>
      <c r="B107" s="57" t="s">
        <v>0</v>
      </c>
      <c r="C107" s="382">
        <f aca="true" t="shared" si="40" ref="C107:N107">SUM(C103:C106)</f>
        <v>1</v>
      </c>
      <c r="D107" s="382">
        <f t="shared" si="40"/>
        <v>3</v>
      </c>
      <c r="E107" s="382">
        <f t="shared" si="40"/>
        <v>3</v>
      </c>
      <c r="F107" s="382">
        <f t="shared" si="40"/>
        <v>1</v>
      </c>
      <c r="G107" s="382">
        <f t="shared" si="40"/>
        <v>6</v>
      </c>
      <c r="H107" s="389">
        <f t="shared" si="40"/>
        <v>6</v>
      </c>
      <c r="I107" s="389">
        <f t="shared" si="40"/>
        <v>0</v>
      </c>
      <c r="J107" s="389">
        <f>SUM(J103:J106)</f>
        <v>3</v>
      </c>
      <c r="K107" s="389">
        <f t="shared" si="40"/>
        <v>1</v>
      </c>
      <c r="L107" s="389">
        <f t="shared" si="40"/>
        <v>1</v>
      </c>
      <c r="M107" s="389">
        <f>SUM(M103:M106)</f>
        <v>0</v>
      </c>
      <c r="N107" s="389">
        <f t="shared" si="40"/>
        <v>0</v>
      </c>
      <c r="O107" s="401"/>
      <c r="P107" s="400">
        <f t="shared" si="35"/>
        <v>25</v>
      </c>
    </row>
    <row r="108" spans="1:16" s="15" customFormat="1" ht="11.25">
      <c r="A108" s="606" t="s">
        <v>65</v>
      </c>
      <c r="B108" s="606"/>
      <c r="C108" s="409">
        <v>0</v>
      </c>
      <c r="D108" s="409">
        <v>0</v>
      </c>
      <c r="E108" s="409">
        <v>0</v>
      </c>
      <c r="F108" s="409">
        <v>4</v>
      </c>
      <c r="G108" s="409">
        <v>0</v>
      </c>
      <c r="H108" s="387">
        <v>0</v>
      </c>
      <c r="I108" s="410">
        <v>0</v>
      </c>
      <c r="J108" s="410">
        <v>0</v>
      </c>
      <c r="K108" s="410">
        <v>1</v>
      </c>
      <c r="L108" s="410">
        <v>3</v>
      </c>
      <c r="M108" s="410">
        <v>1</v>
      </c>
      <c r="N108" s="410">
        <v>0</v>
      </c>
      <c r="O108" s="394"/>
      <c r="P108" s="396">
        <f t="shared" si="35"/>
        <v>9</v>
      </c>
    </row>
    <row r="109" spans="1:16" s="15" customFormat="1" ht="12.75" customHeight="1">
      <c r="A109" s="606" t="s">
        <v>66</v>
      </c>
      <c r="B109" s="606"/>
      <c r="C109" s="411">
        <v>0</v>
      </c>
      <c r="D109" s="411">
        <v>0</v>
      </c>
      <c r="E109" s="411">
        <v>0</v>
      </c>
      <c r="F109" s="411">
        <v>0</v>
      </c>
      <c r="G109" s="411">
        <v>0</v>
      </c>
      <c r="H109" s="365">
        <v>0</v>
      </c>
      <c r="I109" s="412">
        <v>0</v>
      </c>
      <c r="J109" s="412">
        <v>0</v>
      </c>
      <c r="K109" s="412">
        <v>2</v>
      </c>
      <c r="L109" s="412">
        <v>1</v>
      </c>
      <c r="M109" s="412">
        <v>2</v>
      </c>
      <c r="N109" s="412">
        <v>1</v>
      </c>
      <c r="O109" s="364"/>
      <c r="P109" s="397">
        <f t="shared" si="35"/>
        <v>6</v>
      </c>
    </row>
    <row r="110" spans="1:16" s="15" customFormat="1" ht="11.25">
      <c r="A110" s="606" t="s">
        <v>67</v>
      </c>
      <c r="B110" s="606"/>
      <c r="C110" s="411">
        <v>0</v>
      </c>
      <c r="D110" s="411">
        <v>0</v>
      </c>
      <c r="E110" s="411">
        <v>0</v>
      </c>
      <c r="F110" s="411">
        <v>0</v>
      </c>
      <c r="G110" s="411">
        <v>0</v>
      </c>
      <c r="H110" s="365">
        <v>0</v>
      </c>
      <c r="I110" s="412">
        <v>0</v>
      </c>
      <c r="J110" s="412">
        <v>0</v>
      </c>
      <c r="K110" s="412">
        <v>0</v>
      </c>
      <c r="L110" s="412">
        <v>0</v>
      </c>
      <c r="M110" s="412">
        <v>0</v>
      </c>
      <c r="N110" s="412">
        <v>0</v>
      </c>
      <c r="O110" s="364"/>
      <c r="P110" s="397">
        <f t="shared" si="35"/>
        <v>0</v>
      </c>
    </row>
    <row r="111" spans="1:16" s="15" customFormat="1" ht="11.25">
      <c r="A111" s="606" t="s">
        <v>68</v>
      </c>
      <c r="B111" s="606"/>
      <c r="C111" s="411">
        <v>0</v>
      </c>
      <c r="D111" s="411">
        <v>0</v>
      </c>
      <c r="E111" s="411">
        <v>0</v>
      </c>
      <c r="F111" s="411">
        <v>1</v>
      </c>
      <c r="G111" s="411">
        <v>0</v>
      </c>
      <c r="H111" s="365">
        <v>1</v>
      </c>
      <c r="I111" s="412">
        <v>0</v>
      </c>
      <c r="J111" s="412">
        <v>0</v>
      </c>
      <c r="K111" s="412">
        <v>0</v>
      </c>
      <c r="L111" s="412">
        <v>1</v>
      </c>
      <c r="M111" s="412">
        <v>0</v>
      </c>
      <c r="N111" s="412">
        <v>0</v>
      </c>
      <c r="O111" s="364"/>
      <c r="P111" s="397">
        <f t="shared" si="35"/>
        <v>3</v>
      </c>
    </row>
    <row r="112" spans="1:16" s="15" customFormat="1" ht="12.75" customHeight="1">
      <c r="A112" s="606" t="s">
        <v>69</v>
      </c>
      <c r="B112" s="606"/>
      <c r="C112" s="411">
        <v>0</v>
      </c>
      <c r="D112" s="411">
        <v>2</v>
      </c>
      <c r="E112" s="411">
        <v>2</v>
      </c>
      <c r="F112" s="411">
        <v>8</v>
      </c>
      <c r="G112" s="411">
        <v>7</v>
      </c>
      <c r="H112" s="365">
        <v>11</v>
      </c>
      <c r="I112" s="412">
        <v>7</v>
      </c>
      <c r="J112" s="412">
        <v>4</v>
      </c>
      <c r="K112" s="412">
        <v>0</v>
      </c>
      <c r="L112" s="412">
        <v>1</v>
      </c>
      <c r="M112" s="412">
        <v>7</v>
      </c>
      <c r="N112" s="412">
        <v>0</v>
      </c>
      <c r="O112" s="364"/>
      <c r="P112" s="397">
        <f t="shared" si="35"/>
        <v>49</v>
      </c>
    </row>
    <row r="113" spans="1:16" s="15" customFormat="1" ht="11.25">
      <c r="A113" s="622"/>
      <c r="B113" s="622"/>
      <c r="C113" s="413"/>
      <c r="D113" s="413"/>
      <c r="E113" s="413"/>
      <c r="F113" s="413"/>
      <c r="G113" s="413"/>
      <c r="H113" s="413"/>
      <c r="I113" s="413"/>
      <c r="J113" s="413"/>
      <c r="K113" s="413"/>
      <c r="L113" s="414"/>
      <c r="M113" s="414"/>
      <c r="N113" s="414"/>
      <c r="O113" s="395"/>
      <c r="P113" s="407"/>
    </row>
    <row r="114" spans="2:16" s="15" customFormat="1" ht="23.25" customHeight="1">
      <c r="B114" s="377" t="s">
        <v>35</v>
      </c>
      <c r="C114" s="378">
        <f>SUM(C119+C124+C125+C126+C127+C128+C129)</f>
        <v>7</v>
      </c>
      <c r="D114" s="378">
        <f aca="true" t="shared" si="41" ref="D114:N114">SUM(D119+D124+D125+D126+D127+D128+D129)</f>
        <v>20</v>
      </c>
      <c r="E114" s="378">
        <f t="shared" si="41"/>
        <v>15</v>
      </c>
      <c r="F114" s="378">
        <f t="shared" si="41"/>
        <v>21</v>
      </c>
      <c r="G114" s="378">
        <f t="shared" si="41"/>
        <v>22</v>
      </c>
      <c r="H114" s="378">
        <f>SUM(H119+H124+H125+H126+H127+H128+H129)</f>
        <v>24</v>
      </c>
      <c r="I114" s="386">
        <f t="shared" si="41"/>
        <v>26</v>
      </c>
      <c r="J114" s="386">
        <f t="shared" si="41"/>
        <v>18</v>
      </c>
      <c r="K114" s="386">
        <f t="shared" si="41"/>
        <v>22</v>
      </c>
      <c r="L114" s="386">
        <f t="shared" si="41"/>
        <v>21</v>
      </c>
      <c r="M114" s="386">
        <f t="shared" si="41"/>
        <v>26</v>
      </c>
      <c r="N114" s="386">
        <f t="shared" si="41"/>
        <v>12</v>
      </c>
      <c r="O114" s="395"/>
      <c r="P114" s="370">
        <f t="shared" si="35"/>
        <v>234</v>
      </c>
    </row>
    <row r="115" spans="1:16" s="15" customFormat="1" ht="12.75" customHeight="1">
      <c r="A115" s="613" t="s">
        <v>10</v>
      </c>
      <c r="B115" s="55" t="s">
        <v>58</v>
      </c>
      <c r="C115" s="379">
        <v>0</v>
      </c>
      <c r="D115" s="379">
        <v>0</v>
      </c>
      <c r="E115" s="379">
        <v>0</v>
      </c>
      <c r="F115" s="379">
        <v>1</v>
      </c>
      <c r="G115" s="379">
        <v>0</v>
      </c>
      <c r="H115" s="379">
        <v>0</v>
      </c>
      <c r="I115" s="387">
        <v>0</v>
      </c>
      <c r="J115" s="387">
        <v>0</v>
      </c>
      <c r="K115" s="387">
        <v>0</v>
      </c>
      <c r="L115" s="387">
        <v>0</v>
      </c>
      <c r="M115" s="387">
        <v>2</v>
      </c>
      <c r="N115" s="387">
        <v>1</v>
      </c>
      <c r="O115" s="395"/>
      <c r="P115" s="396">
        <f t="shared" si="35"/>
        <v>4</v>
      </c>
    </row>
    <row r="116" spans="1:16" s="15" customFormat="1" ht="11.25">
      <c r="A116" s="613"/>
      <c r="B116" s="55" t="s">
        <v>59</v>
      </c>
      <c r="C116" s="380">
        <v>0</v>
      </c>
      <c r="D116" s="380">
        <v>0</v>
      </c>
      <c r="E116" s="380">
        <v>0</v>
      </c>
      <c r="F116" s="380">
        <v>0</v>
      </c>
      <c r="G116" s="380">
        <v>0</v>
      </c>
      <c r="H116" s="380">
        <v>1</v>
      </c>
      <c r="I116" s="365">
        <v>0</v>
      </c>
      <c r="J116" s="365">
        <v>0</v>
      </c>
      <c r="K116" s="365">
        <v>0</v>
      </c>
      <c r="L116" s="365">
        <v>0</v>
      </c>
      <c r="M116" s="365">
        <v>2</v>
      </c>
      <c r="N116" s="365">
        <v>0</v>
      </c>
      <c r="O116" s="395"/>
      <c r="P116" s="397">
        <f t="shared" si="35"/>
        <v>3</v>
      </c>
    </row>
    <row r="117" spans="1:16" s="15" customFormat="1" ht="11.25">
      <c r="A117" s="613"/>
      <c r="B117" s="55" t="s">
        <v>60</v>
      </c>
      <c r="C117" s="380">
        <v>2</v>
      </c>
      <c r="D117" s="380">
        <v>0</v>
      </c>
      <c r="E117" s="380">
        <v>2</v>
      </c>
      <c r="F117" s="380">
        <v>2</v>
      </c>
      <c r="G117" s="380">
        <v>0</v>
      </c>
      <c r="H117" s="380">
        <v>0</v>
      </c>
      <c r="I117" s="365">
        <v>2</v>
      </c>
      <c r="J117" s="365">
        <v>0</v>
      </c>
      <c r="K117" s="365">
        <v>1</v>
      </c>
      <c r="L117" s="365">
        <v>1</v>
      </c>
      <c r="M117" s="365">
        <v>8</v>
      </c>
      <c r="N117" s="365">
        <v>2</v>
      </c>
      <c r="O117" s="395"/>
      <c r="P117" s="397">
        <f t="shared" si="35"/>
        <v>20</v>
      </c>
    </row>
    <row r="118" spans="1:16" s="15" customFormat="1" ht="12" thickBot="1">
      <c r="A118" s="613"/>
      <c r="B118" s="55" t="s">
        <v>61</v>
      </c>
      <c r="C118" s="381">
        <v>1</v>
      </c>
      <c r="D118" s="381">
        <v>0</v>
      </c>
      <c r="E118" s="381">
        <v>2</v>
      </c>
      <c r="F118" s="381">
        <v>0</v>
      </c>
      <c r="G118" s="381">
        <v>7</v>
      </c>
      <c r="H118" s="381">
        <v>2</v>
      </c>
      <c r="I118" s="388">
        <v>2</v>
      </c>
      <c r="J118" s="388">
        <v>1</v>
      </c>
      <c r="K118" s="388">
        <v>0</v>
      </c>
      <c r="L118" s="388">
        <v>4</v>
      </c>
      <c r="M118" s="388">
        <v>5</v>
      </c>
      <c r="N118" s="388">
        <v>1</v>
      </c>
      <c r="O118" s="395"/>
      <c r="P118" s="399">
        <f t="shared" si="35"/>
        <v>25</v>
      </c>
    </row>
    <row r="119" spans="1:16" s="15" customFormat="1" ht="12" thickBot="1">
      <c r="A119" s="613"/>
      <c r="B119" s="57" t="s">
        <v>0</v>
      </c>
      <c r="C119" s="415">
        <f aca="true" t="shared" si="42" ref="C119:M119">SUM(C115:C118)</f>
        <v>3</v>
      </c>
      <c r="D119" s="416">
        <f t="shared" si="42"/>
        <v>0</v>
      </c>
      <c r="E119" s="416">
        <f t="shared" si="42"/>
        <v>4</v>
      </c>
      <c r="F119" s="416">
        <f t="shared" si="42"/>
        <v>3</v>
      </c>
      <c r="G119" s="416">
        <f t="shared" si="42"/>
        <v>7</v>
      </c>
      <c r="H119" s="416">
        <f t="shared" si="42"/>
        <v>3</v>
      </c>
      <c r="I119" s="406">
        <f t="shared" si="42"/>
        <v>4</v>
      </c>
      <c r="J119" s="406">
        <f>SUM(J115:J118)</f>
        <v>1</v>
      </c>
      <c r="K119" s="406">
        <f>SUM(K115:K118)</f>
        <v>1</v>
      </c>
      <c r="L119" s="406">
        <f>SUM(L115:L118)</f>
        <v>5</v>
      </c>
      <c r="M119" s="406">
        <f t="shared" si="42"/>
        <v>17</v>
      </c>
      <c r="N119" s="406">
        <f>SUM(N115:N118)</f>
        <v>4</v>
      </c>
      <c r="O119" s="395"/>
      <c r="P119" s="400">
        <f t="shared" si="35"/>
        <v>52</v>
      </c>
    </row>
    <row r="120" spans="1:16" s="15" customFormat="1" ht="13.5" customHeight="1">
      <c r="A120" s="613" t="s">
        <v>9</v>
      </c>
      <c r="B120" s="55" t="s">
        <v>62</v>
      </c>
      <c r="C120" s="379">
        <v>0</v>
      </c>
      <c r="D120" s="379">
        <v>0</v>
      </c>
      <c r="E120" s="379">
        <v>0</v>
      </c>
      <c r="F120" s="379">
        <v>0</v>
      </c>
      <c r="G120" s="379">
        <v>0</v>
      </c>
      <c r="H120" s="379">
        <v>0</v>
      </c>
      <c r="I120" s="387">
        <v>0</v>
      </c>
      <c r="J120" s="387">
        <v>0</v>
      </c>
      <c r="K120" s="387">
        <v>0</v>
      </c>
      <c r="L120" s="387">
        <v>0</v>
      </c>
      <c r="M120" s="387">
        <v>0</v>
      </c>
      <c r="N120" s="387">
        <v>0</v>
      </c>
      <c r="O120" s="395"/>
      <c r="P120" s="396">
        <f t="shared" si="35"/>
        <v>0</v>
      </c>
    </row>
    <row r="121" spans="1:16" s="15" customFormat="1" ht="13.5" customHeight="1">
      <c r="A121" s="613"/>
      <c r="B121" s="55" t="s">
        <v>63</v>
      </c>
      <c r="C121" s="380">
        <v>0</v>
      </c>
      <c r="D121" s="380">
        <v>0</v>
      </c>
      <c r="E121" s="380">
        <v>1</v>
      </c>
      <c r="F121" s="380">
        <v>0</v>
      </c>
      <c r="G121" s="380">
        <v>0</v>
      </c>
      <c r="H121" s="380">
        <v>0</v>
      </c>
      <c r="I121" s="365">
        <v>0</v>
      </c>
      <c r="J121" s="365">
        <v>0</v>
      </c>
      <c r="K121" s="365">
        <v>0</v>
      </c>
      <c r="L121" s="365">
        <v>0</v>
      </c>
      <c r="M121" s="365">
        <v>0</v>
      </c>
      <c r="N121" s="365">
        <v>0</v>
      </c>
      <c r="O121" s="395"/>
      <c r="P121" s="397">
        <f t="shared" si="35"/>
        <v>1</v>
      </c>
    </row>
    <row r="122" spans="1:16" s="15" customFormat="1" ht="13.5" customHeight="1">
      <c r="A122" s="613"/>
      <c r="B122" s="55" t="s">
        <v>64</v>
      </c>
      <c r="C122" s="380">
        <v>1</v>
      </c>
      <c r="D122" s="380">
        <v>2</v>
      </c>
      <c r="E122" s="380">
        <v>2</v>
      </c>
      <c r="F122" s="380">
        <v>6</v>
      </c>
      <c r="G122" s="380">
        <v>2</v>
      </c>
      <c r="H122" s="380">
        <v>1</v>
      </c>
      <c r="I122" s="365">
        <v>4</v>
      </c>
      <c r="J122" s="365">
        <v>4</v>
      </c>
      <c r="K122" s="365">
        <v>7</v>
      </c>
      <c r="L122" s="365">
        <v>4</v>
      </c>
      <c r="M122" s="365">
        <v>4</v>
      </c>
      <c r="N122" s="365">
        <v>1</v>
      </c>
      <c r="O122" s="395"/>
      <c r="P122" s="397">
        <f t="shared" si="35"/>
        <v>38</v>
      </c>
    </row>
    <row r="123" spans="1:16" s="15" customFormat="1" ht="13.5" customHeight="1" thickBot="1">
      <c r="A123" s="613"/>
      <c r="B123" s="55" t="s">
        <v>61</v>
      </c>
      <c r="C123" s="381">
        <v>1</v>
      </c>
      <c r="D123" s="381">
        <v>13</v>
      </c>
      <c r="E123" s="381">
        <v>2</v>
      </c>
      <c r="F123" s="381">
        <v>4</v>
      </c>
      <c r="G123" s="381">
        <v>8</v>
      </c>
      <c r="H123" s="381">
        <v>2</v>
      </c>
      <c r="I123" s="388">
        <v>5</v>
      </c>
      <c r="J123" s="388">
        <v>9</v>
      </c>
      <c r="K123" s="388">
        <v>11</v>
      </c>
      <c r="L123" s="388">
        <v>7</v>
      </c>
      <c r="M123" s="388">
        <v>5</v>
      </c>
      <c r="N123" s="388">
        <v>2</v>
      </c>
      <c r="O123" s="395"/>
      <c r="P123" s="399">
        <f t="shared" si="35"/>
        <v>69</v>
      </c>
    </row>
    <row r="124" spans="1:16" s="15" customFormat="1" ht="14.25" customHeight="1" thickBot="1">
      <c r="A124" s="613"/>
      <c r="B124" s="57" t="s">
        <v>0</v>
      </c>
      <c r="C124" s="415">
        <f aca="true" t="shared" si="43" ref="C124:N124">SUM(C120:C123)</f>
        <v>2</v>
      </c>
      <c r="D124" s="416">
        <f t="shared" si="43"/>
        <v>15</v>
      </c>
      <c r="E124" s="416">
        <f t="shared" si="43"/>
        <v>5</v>
      </c>
      <c r="F124" s="416">
        <f t="shared" si="43"/>
        <v>10</v>
      </c>
      <c r="G124" s="416">
        <f t="shared" si="43"/>
        <v>10</v>
      </c>
      <c r="H124" s="416">
        <f t="shared" si="43"/>
        <v>3</v>
      </c>
      <c r="I124" s="406">
        <f t="shared" si="43"/>
        <v>9</v>
      </c>
      <c r="J124" s="406">
        <f t="shared" si="43"/>
        <v>13</v>
      </c>
      <c r="K124" s="406">
        <f t="shared" si="43"/>
        <v>18</v>
      </c>
      <c r="L124" s="406">
        <f>SUM(L120:L123)</f>
        <v>11</v>
      </c>
      <c r="M124" s="406">
        <f t="shared" si="43"/>
        <v>9</v>
      </c>
      <c r="N124" s="406">
        <f t="shared" si="43"/>
        <v>3</v>
      </c>
      <c r="O124" s="395"/>
      <c r="P124" s="400">
        <f t="shared" si="35"/>
        <v>108</v>
      </c>
    </row>
    <row r="125" spans="1:16" s="15" customFormat="1" ht="10.5" customHeight="1">
      <c r="A125" s="606" t="s">
        <v>65</v>
      </c>
      <c r="B125" s="606"/>
      <c r="C125" s="409">
        <v>0</v>
      </c>
      <c r="D125" s="409">
        <v>0</v>
      </c>
      <c r="E125" s="409">
        <v>0</v>
      </c>
      <c r="F125" s="409">
        <v>2</v>
      </c>
      <c r="G125" s="409">
        <v>2</v>
      </c>
      <c r="H125" s="409">
        <v>6</v>
      </c>
      <c r="I125" s="410">
        <v>2</v>
      </c>
      <c r="J125" s="410">
        <v>2</v>
      </c>
      <c r="K125" s="410">
        <v>1</v>
      </c>
      <c r="L125" s="410">
        <v>2</v>
      </c>
      <c r="M125" s="410">
        <v>0</v>
      </c>
      <c r="N125" s="410">
        <v>0</v>
      </c>
      <c r="O125" s="395"/>
      <c r="P125" s="396">
        <f t="shared" si="35"/>
        <v>17</v>
      </c>
    </row>
    <row r="126" spans="1:16" s="15" customFormat="1" ht="10.5" customHeight="1">
      <c r="A126" s="606" t="s">
        <v>66</v>
      </c>
      <c r="B126" s="606"/>
      <c r="C126" s="411">
        <v>0</v>
      </c>
      <c r="D126" s="411">
        <v>1</v>
      </c>
      <c r="E126" s="411">
        <v>0</v>
      </c>
      <c r="F126" s="411">
        <v>1</v>
      </c>
      <c r="G126" s="411">
        <v>0</v>
      </c>
      <c r="H126" s="411">
        <v>3</v>
      </c>
      <c r="I126" s="412">
        <v>3</v>
      </c>
      <c r="J126" s="412">
        <v>0</v>
      </c>
      <c r="K126" s="412">
        <v>2</v>
      </c>
      <c r="L126" s="412">
        <v>1</v>
      </c>
      <c r="M126" s="412">
        <v>0</v>
      </c>
      <c r="N126" s="412">
        <v>0</v>
      </c>
      <c r="O126" s="395"/>
      <c r="P126" s="397">
        <f t="shared" si="35"/>
        <v>11</v>
      </c>
    </row>
    <row r="127" spans="1:16" s="15" customFormat="1" ht="10.5" customHeight="1">
      <c r="A127" s="606" t="s">
        <v>67</v>
      </c>
      <c r="B127" s="606"/>
      <c r="C127" s="411">
        <v>0</v>
      </c>
      <c r="D127" s="411">
        <v>1</v>
      </c>
      <c r="E127" s="411">
        <v>4</v>
      </c>
      <c r="F127" s="411">
        <v>2</v>
      </c>
      <c r="G127" s="411">
        <v>1</v>
      </c>
      <c r="H127" s="411">
        <v>4</v>
      </c>
      <c r="I127" s="412">
        <v>2</v>
      </c>
      <c r="J127" s="412">
        <v>0</v>
      </c>
      <c r="K127" s="412">
        <v>0</v>
      </c>
      <c r="L127" s="412">
        <v>1</v>
      </c>
      <c r="M127" s="412">
        <v>0</v>
      </c>
      <c r="N127" s="412">
        <v>2</v>
      </c>
      <c r="O127" s="395"/>
      <c r="P127" s="397">
        <f t="shared" si="35"/>
        <v>17</v>
      </c>
    </row>
    <row r="128" spans="1:16" s="15" customFormat="1" ht="10.5" customHeight="1">
      <c r="A128" s="606" t="s">
        <v>68</v>
      </c>
      <c r="B128" s="606"/>
      <c r="C128" s="411">
        <v>0</v>
      </c>
      <c r="D128" s="411">
        <v>2</v>
      </c>
      <c r="E128" s="411">
        <v>2</v>
      </c>
      <c r="F128" s="411">
        <v>1</v>
      </c>
      <c r="G128" s="411">
        <v>1</v>
      </c>
      <c r="H128" s="411">
        <v>1</v>
      </c>
      <c r="I128" s="412">
        <v>0</v>
      </c>
      <c r="J128" s="412">
        <v>1</v>
      </c>
      <c r="K128" s="412">
        <v>0</v>
      </c>
      <c r="L128" s="412">
        <v>1</v>
      </c>
      <c r="M128" s="412">
        <v>0</v>
      </c>
      <c r="N128" s="412">
        <v>1</v>
      </c>
      <c r="O128" s="395"/>
      <c r="P128" s="397">
        <f t="shared" si="35"/>
        <v>10</v>
      </c>
    </row>
    <row r="129" spans="1:16" s="15" customFormat="1" ht="10.5" customHeight="1">
      <c r="A129" s="606" t="s">
        <v>69</v>
      </c>
      <c r="B129" s="606"/>
      <c r="C129" s="411">
        <v>2</v>
      </c>
      <c r="D129" s="411">
        <v>1</v>
      </c>
      <c r="E129" s="411">
        <v>0</v>
      </c>
      <c r="F129" s="411">
        <v>2</v>
      </c>
      <c r="G129" s="411">
        <v>1</v>
      </c>
      <c r="H129" s="411">
        <v>4</v>
      </c>
      <c r="I129" s="412">
        <v>6</v>
      </c>
      <c r="J129" s="412">
        <v>1</v>
      </c>
      <c r="K129" s="412">
        <v>0</v>
      </c>
      <c r="L129" s="412">
        <v>0</v>
      </c>
      <c r="M129" s="412">
        <v>0</v>
      </c>
      <c r="N129" s="412">
        <v>2</v>
      </c>
      <c r="O129" s="395"/>
      <c r="P129" s="397">
        <f t="shared" si="35"/>
        <v>19</v>
      </c>
    </row>
    <row r="130" spans="1:16" s="15" customFormat="1" ht="10.5" customHeight="1">
      <c r="A130" s="41"/>
      <c r="B130" s="41"/>
      <c r="C130" s="417"/>
      <c r="D130" s="417"/>
      <c r="E130" s="418"/>
      <c r="F130" s="418"/>
      <c r="G130" s="418"/>
      <c r="H130" s="418"/>
      <c r="I130" s="418"/>
      <c r="J130" s="418"/>
      <c r="K130" s="418"/>
      <c r="L130" s="419"/>
      <c r="M130" s="419"/>
      <c r="N130" s="419"/>
      <c r="O130" s="395"/>
      <c r="P130" s="395"/>
    </row>
    <row r="131" spans="1:16" s="15" customFormat="1" ht="10.5" customHeight="1">
      <c r="A131" s="41"/>
      <c r="B131" s="41"/>
      <c r="C131" s="417"/>
      <c r="D131" s="418"/>
      <c r="E131" s="418"/>
      <c r="F131" s="418"/>
      <c r="G131" s="418"/>
      <c r="H131" s="418"/>
      <c r="I131" s="418"/>
      <c r="J131" s="418"/>
      <c r="K131" s="418"/>
      <c r="L131" s="419"/>
      <c r="M131" s="419"/>
      <c r="N131" s="419"/>
      <c r="O131" s="395"/>
      <c r="P131" s="395"/>
    </row>
    <row r="132" spans="2:16" s="15" customFormat="1" ht="16.5" customHeight="1">
      <c r="B132" s="377" t="s">
        <v>2</v>
      </c>
      <c r="C132" s="378">
        <f>SUM(C137+C142+C143+C144+C145+C146+C147)</f>
        <v>7</v>
      </c>
      <c r="D132" s="378">
        <f aca="true" t="shared" si="44" ref="D132:N132">SUM(D137+D142+D143+D144+D145+D146+D147)</f>
        <v>36</v>
      </c>
      <c r="E132" s="378">
        <f t="shared" si="44"/>
        <v>28</v>
      </c>
      <c r="F132" s="378">
        <f t="shared" si="44"/>
        <v>30</v>
      </c>
      <c r="G132" s="378">
        <f t="shared" si="44"/>
        <v>28</v>
      </c>
      <c r="H132" s="378">
        <f t="shared" si="44"/>
        <v>41</v>
      </c>
      <c r="I132" s="378">
        <f t="shared" si="44"/>
        <v>30</v>
      </c>
      <c r="J132" s="386">
        <f t="shared" si="44"/>
        <v>31</v>
      </c>
      <c r="K132" s="386">
        <f t="shared" si="44"/>
        <v>50</v>
      </c>
      <c r="L132" s="386">
        <f t="shared" si="44"/>
        <v>58</v>
      </c>
      <c r="M132" s="386">
        <f t="shared" si="44"/>
        <v>27</v>
      </c>
      <c r="N132" s="386">
        <f t="shared" si="44"/>
        <v>7</v>
      </c>
      <c r="O132" s="393"/>
      <c r="P132" s="420">
        <f t="shared" si="35"/>
        <v>373</v>
      </c>
    </row>
    <row r="133" spans="1:16" s="15" customFormat="1" ht="12.75" customHeight="1">
      <c r="A133" s="613" t="s">
        <v>10</v>
      </c>
      <c r="B133" s="55" t="s">
        <v>58</v>
      </c>
      <c r="C133" s="379">
        <v>0</v>
      </c>
      <c r="D133" s="379">
        <v>2</v>
      </c>
      <c r="E133" s="379">
        <v>0</v>
      </c>
      <c r="F133" s="379">
        <v>2</v>
      </c>
      <c r="G133" s="379">
        <v>0</v>
      </c>
      <c r="H133" s="379">
        <v>0</v>
      </c>
      <c r="I133" s="379">
        <v>0</v>
      </c>
      <c r="J133" s="387">
        <v>0</v>
      </c>
      <c r="K133" s="387">
        <v>0</v>
      </c>
      <c r="L133" s="387">
        <v>0</v>
      </c>
      <c r="M133" s="387">
        <v>0</v>
      </c>
      <c r="N133" s="387">
        <v>1</v>
      </c>
      <c r="O133" s="394"/>
      <c r="P133" s="396">
        <f t="shared" si="35"/>
        <v>5</v>
      </c>
    </row>
    <row r="134" spans="1:16" s="15" customFormat="1" ht="11.25">
      <c r="A134" s="613"/>
      <c r="B134" s="55" t="s">
        <v>59</v>
      </c>
      <c r="C134" s="380">
        <v>0</v>
      </c>
      <c r="D134" s="380">
        <v>0</v>
      </c>
      <c r="E134" s="380">
        <v>0</v>
      </c>
      <c r="F134" s="380">
        <v>1</v>
      </c>
      <c r="G134" s="380">
        <v>0</v>
      </c>
      <c r="H134" s="380">
        <v>0</v>
      </c>
      <c r="I134" s="380">
        <v>0</v>
      </c>
      <c r="J134" s="365">
        <v>0</v>
      </c>
      <c r="K134" s="365">
        <v>1</v>
      </c>
      <c r="L134" s="365">
        <v>1</v>
      </c>
      <c r="M134" s="365">
        <v>0</v>
      </c>
      <c r="N134" s="365">
        <v>0</v>
      </c>
      <c r="O134" s="364"/>
      <c r="P134" s="397">
        <f t="shared" si="35"/>
        <v>3</v>
      </c>
    </row>
    <row r="135" spans="1:16" s="15" customFormat="1" ht="11.25">
      <c r="A135" s="613"/>
      <c r="B135" s="55" t="s">
        <v>60</v>
      </c>
      <c r="C135" s="380">
        <v>0</v>
      </c>
      <c r="D135" s="380">
        <v>1</v>
      </c>
      <c r="E135" s="380">
        <v>0</v>
      </c>
      <c r="F135" s="380">
        <v>1</v>
      </c>
      <c r="G135" s="380">
        <v>3</v>
      </c>
      <c r="H135" s="380">
        <v>1</v>
      </c>
      <c r="I135" s="380">
        <v>0</v>
      </c>
      <c r="J135" s="365">
        <v>0</v>
      </c>
      <c r="K135" s="365">
        <v>1</v>
      </c>
      <c r="L135" s="365">
        <v>0</v>
      </c>
      <c r="M135" s="365">
        <v>0</v>
      </c>
      <c r="N135" s="365">
        <v>1</v>
      </c>
      <c r="O135" s="364"/>
      <c r="P135" s="397">
        <f t="shared" si="35"/>
        <v>8</v>
      </c>
    </row>
    <row r="136" spans="1:16" s="15" customFormat="1" ht="12" thickBot="1">
      <c r="A136" s="613"/>
      <c r="B136" s="55" t="s">
        <v>61</v>
      </c>
      <c r="C136" s="381">
        <v>0</v>
      </c>
      <c r="D136" s="381">
        <v>1</v>
      </c>
      <c r="E136" s="381">
        <v>1</v>
      </c>
      <c r="F136" s="381">
        <v>2</v>
      </c>
      <c r="G136" s="381">
        <v>0</v>
      </c>
      <c r="H136" s="381">
        <v>1</v>
      </c>
      <c r="I136" s="381">
        <v>0</v>
      </c>
      <c r="J136" s="388">
        <v>0</v>
      </c>
      <c r="K136" s="388">
        <v>1</v>
      </c>
      <c r="L136" s="388">
        <v>1</v>
      </c>
      <c r="M136" s="388">
        <v>0</v>
      </c>
      <c r="N136" s="388">
        <v>1</v>
      </c>
      <c r="O136" s="398"/>
      <c r="P136" s="399">
        <f t="shared" si="35"/>
        <v>8</v>
      </c>
    </row>
    <row r="137" spans="1:16" s="15" customFormat="1" ht="12" thickBot="1">
      <c r="A137" s="613"/>
      <c r="B137" s="57" t="s">
        <v>0</v>
      </c>
      <c r="C137" s="382">
        <f aca="true" t="shared" si="45" ref="C137:N137">SUM(C133:C136)</f>
        <v>0</v>
      </c>
      <c r="D137" s="382">
        <f t="shared" si="45"/>
        <v>4</v>
      </c>
      <c r="E137" s="382">
        <f t="shared" si="45"/>
        <v>1</v>
      </c>
      <c r="F137" s="382">
        <f t="shared" si="45"/>
        <v>6</v>
      </c>
      <c r="G137" s="382">
        <f t="shared" si="45"/>
        <v>3</v>
      </c>
      <c r="H137" s="382">
        <f t="shared" si="45"/>
        <v>2</v>
      </c>
      <c r="I137" s="382">
        <f t="shared" si="45"/>
        <v>0</v>
      </c>
      <c r="J137" s="389">
        <f t="shared" si="45"/>
        <v>0</v>
      </c>
      <c r="K137" s="389">
        <f t="shared" si="45"/>
        <v>3</v>
      </c>
      <c r="L137" s="389">
        <f t="shared" si="45"/>
        <v>2</v>
      </c>
      <c r="M137" s="389">
        <f t="shared" si="45"/>
        <v>0</v>
      </c>
      <c r="N137" s="389">
        <f t="shared" si="45"/>
        <v>3</v>
      </c>
      <c r="O137" s="401"/>
      <c r="P137" s="400">
        <f t="shared" si="35"/>
        <v>24</v>
      </c>
    </row>
    <row r="138" spans="1:16" s="15" customFormat="1" ht="11.25" customHeight="1">
      <c r="A138" s="613" t="s">
        <v>9</v>
      </c>
      <c r="B138" s="55" t="s">
        <v>62</v>
      </c>
      <c r="C138" s="379">
        <v>0</v>
      </c>
      <c r="D138" s="379">
        <v>0</v>
      </c>
      <c r="E138" s="379">
        <v>0</v>
      </c>
      <c r="F138" s="379">
        <v>0</v>
      </c>
      <c r="G138" s="379">
        <v>0</v>
      </c>
      <c r="H138" s="379">
        <v>0</v>
      </c>
      <c r="I138" s="379">
        <v>0</v>
      </c>
      <c r="J138" s="387">
        <v>0</v>
      </c>
      <c r="K138" s="387">
        <v>0</v>
      </c>
      <c r="L138" s="387">
        <v>0</v>
      </c>
      <c r="M138" s="387">
        <v>0</v>
      </c>
      <c r="N138" s="387">
        <v>0</v>
      </c>
      <c r="O138" s="394"/>
      <c r="P138" s="396">
        <f t="shared" si="35"/>
        <v>0</v>
      </c>
    </row>
    <row r="139" spans="1:16" s="15" customFormat="1" ht="11.25" customHeight="1">
      <c r="A139" s="613"/>
      <c r="B139" s="55" t="s">
        <v>63</v>
      </c>
      <c r="C139" s="380">
        <v>0</v>
      </c>
      <c r="D139" s="380">
        <v>0</v>
      </c>
      <c r="E139" s="380">
        <v>0</v>
      </c>
      <c r="F139" s="380">
        <v>0</v>
      </c>
      <c r="G139" s="380">
        <v>0</v>
      </c>
      <c r="H139" s="380">
        <v>2</v>
      </c>
      <c r="I139" s="380">
        <v>7</v>
      </c>
      <c r="J139" s="365">
        <v>0</v>
      </c>
      <c r="K139" s="365">
        <v>0</v>
      </c>
      <c r="L139" s="365">
        <v>0</v>
      </c>
      <c r="M139" s="365">
        <v>0</v>
      </c>
      <c r="N139" s="365">
        <v>0</v>
      </c>
      <c r="O139" s="364"/>
      <c r="P139" s="397">
        <f t="shared" si="35"/>
        <v>9</v>
      </c>
    </row>
    <row r="140" spans="1:16" s="15" customFormat="1" ht="11.25" customHeight="1">
      <c r="A140" s="613"/>
      <c r="B140" s="55" t="s">
        <v>64</v>
      </c>
      <c r="C140" s="380">
        <v>0</v>
      </c>
      <c r="D140" s="380">
        <v>3</v>
      </c>
      <c r="E140" s="380">
        <v>1</v>
      </c>
      <c r="F140" s="380">
        <v>3</v>
      </c>
      <c r="G140" s="380">
        <v>4</v>
      </c>
      <c r="H140" s="380">
        <v>16</v>
      </c>
      <c r="I140" s="380">
        <v>7</v>
      </c>
      <c r="J140" s="365">
        <v>15</v>
      </c>
      <c r="K140" s="365">
        <v>34</v>
      </c>
      <c r="L140" s="365">
        <v>21</v>
      </c>
      <c r="M140" s="365">
        <v>11</v>
      </c>
      <c r="N140" s="365">
        <v>0</v>
      </c>
      <c r="O140" s="364"/>
      <c r="P140" s="397">
        <f t="shared" si="35"/>
        <v>115</v>
      </c>
    </row>
    <row r="141" spans="1:16" s="15" customFormat="1" ht="11.25" customHeight="1" thickBot="1">
      <c r="A141" s="613"/>
      <c r="B141" s="55" t="s">
        <v>61</v>
      </c>
      <c r="C141" s="381">
        <v>1</v>
      </c>
      <c r="D141" s="381">
        <v>1</v>
      </c>
      <c r="E141" s="381">
        <v>3</v>
      </c>
      <c r="F141" s="381">
        <v>9</v>
      </c>
      <c r="G141" s="381">
        <v>11</v>
      </c>
      <c r="H141" s="381">
        <v>6</v>
      </c>
      <c r="I141" s="381">
        <v>1</v>
      </c>
      <c r="J141" s="388">
        <v>10</v>
      </c>
      <c r="K141" s="388">
        <v>6</v>
      </c>
      <c r="L141" s="388">
        <v>17</v>
      </c>
      <c r="M141" s="388">
        <v>9</v>
      </c>
      <c r="N141" s="388">
        <v>0</v>
      </c>
      <c r="O141" s="398"/>
      <c r="P141" s="399">
        <f t="shared" si="35"/>
        <v>74</v>
      </c>
    </row>
    <row r="142" spans="1:16" s="15" customFormat="1" ht="19.5" customHeight="1" thickBot="1" thickTop="1">
      <c r="A142" s="613"/>
      <c r="B142" s="57" t="s">
        <v>0</v>
      </c>
      <c r="C142" s="383">
        <f aca="true" t="shared" si="46" ref="C142:M142">SUM(C138:C141)</f>
        <v>1</v>
      </c>
      <c r="D142" s="383">
        <f t="shared" si="46"/>
        <v>4</v>
      </c>
      <c r="E142" s="383">
        <f t="shared" si="46"/>
        <v>4</v>
      </c>
      <c r="F142" s="383">
        <f t="shared" si="46"/>
        <v>12</v>
      </c>
      <c r="G142" s="383">
        <f t="shared" si="46"/>
        <v>15</v>
      </c>
      <c r="H142" s="383">
        <f t="shared" si="46"/>
        <v>24</v>
      </c>
      <c r="I142" s="383">
        <f t="shared" si="46"/>
        <v>15</v>
      </c>
      <c r="J142" s="390">
        <f t="shared" si="46"/>
        <v>25</v>
      </c>
      <c r="K142" s="390">
        <f t="shared" si="46"/>
        <v>40</v>
      </c>
      <c r="L142" s="390">
        <f t="shared" si="46"/>
        <v>38</v>
      </c>
      <c r="M142" s="390">
        <f t="shared" si="46"/>
        <v>20</v>
      </c>
      <c r="N142" s="390">
        <v>0</v>
      </c>
      <c r="O142" s="421"/>
      <c r="P142" s="422">
        <f t="shared" si="35"/>
        <v>198</v>
      </c>
    </row>
    <row r="143" spans="1:16" s="15" customFormat="1" ht="12" thickTop="1">
      <c r="A143" s="606" t="s">
        <v>65</v>
      </c>
      <c r="B143" s="606"/>
      <c r="C143" s="384">
        <v>0</v>
      </c>
      <c r="D143" s="384">
        <v>0</v>
      </c>
      <c r="E143" s="384">
        <v>0</v>
      </c>
      <c r="F143" s="384">
        <v>0</v>
      </c>
      <c r="G143" s="384">
        <v>0</v>
      </c>
      <c r="H143" s="384">
        <v>0</v>
      </c>
      <c r="I143" s="384">
        <v>0</v>
      </c>
      <c r="J143" s="391">
        <v>0</v>
      </c>
      <c r="K143" s="391">
        <v>0</v>
      </c>
      <c r="L143" s="391">
        <v>1</v>
      </c>
      <c r="M143" s="391">
        <v>0</v>
      </c>
      <c r="N143" s="391">
        <v>0</v>
      </c>
      <c r="O143" s="371"/>
      <c r="P143" s="375">
        <f t="shared" si="35"/>
        <v>1</v>
      </c>
    </row>
    <row r="144" spans="1:16" s="15" customFormat="1" ht="15.75" customHeight="1">
      <c r="A144" s="606" t="s">
        <v>66</v>
      </c>
      <c r="B144" s="606"/>
      <c r="C144" s="385">
        <v>0</v>
      </c>
      <c r="D144" s="385">
        <v>0</v>
      </c>
      <c r="E144" s="385">
        <v>11</v>
      </c>
      <c r="F144" s="385">
        <v>0</v>
      </c>
      <c r="G144" s="385">
        <v>0</v>
      </c>
      <c r="H144" s="385">
        <v>0</v>
      </c>
      <c r="I144" s="385">
        <v>0</v>
      </c>
      <c r="J144" s="392">
        <v>0</v>
      </c>
      <c r="K144" s="392">
        <v>0</v>
      </c>
      <c r="L144" s="392">
        <v>0</v>
      </c>
      <c r="M144" s="392">
        <v>0</v>
      </c>
      <c r="N144" s="392">
        <v>2</v>
      </c>
      <c r="O144" s="372"/>
      <c r="P144" s="376">
        <f t="shared" si="35"/>
        <v>13</v>
      </c>
    </row>
    <row r="145" spans="1:16" s="15" customFormat="1" ht="11.25">
      <c r="A145" s="606" t="s">
        <v>67</v>
      </c>
      <c r="B145" s="606"/>
      <c r="C145" s="385">
        <v>4</v>
      </c>
      <c r="D145" s="385">
        <v>6</v>
      </c>
      <c r="E145" s="385">
        <v>9</v>
      </c>
      <c r="F145" s="385">
        <v>6</v>
      </c>
      <c r="G145" s="385">
        <v>8</v>
      </c>
      <c r="H145" s="385">
        <v>14</v>
      </c>
      <c r="I145" s="385">
        <v>10</v>
      </c>
      <c r="J145" s="392">
        <v>4</v>
      </c>
      <c r="K145" s="392">
        <v>4</v>
      </c>
      <c r="L145" s="392">
        <v>5</v>
      </c>
      <c r="M145" s="392">
        <v>7</v>
      </c>
      <c r="N145" s="392">
        <v>2</v>
      </c>
      <c r="O145" s="372"/>
      <c r="P145" s="376">
        <f t="shared" si="35"/>
        <v>79</v>
      </c>
    </row>
    <row r="146" spans="1:16" s="15" customFormat="1" ht="11.25">
      <c r="A146" s="606" t="s">
        <v>68</v>
      </c>
      <c r="B146" s="606"/>
      <c r="C146" s="385">
        <v>1</v>
      </c>
      <c r="D146" s="385">
        <v>1</v>
      </c>
      <c r="E146" s="385">
        <v>2</v>
      </c>
      <c r="F146" s="385">
        <v>1</v>
      </c>
      <c r="G146" s="385">
        <v>2</v>
      </c>
      <c r="H146" s="385">
        <v>1</v>
      </c>
      <c r="I146" s="385">
        <v>5</v>
      </c>
      <c r="J146" s="392">
        <v>0</v>
      </c>
      <c r="K146" s="392">
        <v>0</v>
      </c>
      <c r="L146" s="392">
        <v>4</v>
      </c>
      <c r="M146" s="392">
        <v>0</v>
      </c>
      <c r="N146" s="392">
        <v>0</v>
      </c>
      <c r="O146" s="372"/>
      <c r="P146" s="376">
        <f aca="true" t="shared" si="47" ref="P146:P164">SUM(C146:N146)</f>
        <v>17</v>
      </c>
    </row>
    <row r="147" spans="1:16" s="15" customFormat="1" ht="14.25" customHeight="1">
      <c r="A147" s="606" t="s">
        <v>69</v>
      </c>
      <c r="B147" s="606"/>
      <c r="C147" s="385">
        <v>1</v>
      </c>
      <c r="D147" s="385">
        <v>21</v>
      </c>
      <c r="E147" s="385">
        <v>1</v>
      </c>
      <c r="F147" s="385">
        <v>5</v>
      </c>
      <c r="G147" s="385">
        <v>0</v>
      </c>
      <c r="H147" s="385">
        <v>0</v>
      </c>
      <c r="I147" s="385">
        <v>0</v>
      </c>
      <c r="J147" s="392">
        <v>2</v>
      </c>
      <c r="K147" s="392">
        <v>3</v>
      </c>
      <c r="L147" s="392">
        <v>8</v>
      </c>
      <c r="M147" s="392">
        <v>0</v>
      </c>
      <c r="N147" s="392"/>
      <c r="O147" s="372"/>
      <c r="P147" s="376">
        <f t="shared" si="47"/>
        <v>41</v>
      </c>
    </row>
    <row r="148" spans="1:16" s="15" customFormat="1" ht="11.25">
      <c r="A148" s="60"/>
      <c r="B148" s="61"/>
      <c r="C148" s="423"/>
      <c r="D148" s="423"/>
      <c r="E148" s="395"/>
      <c r="F148" s="395"/>
      <c r="G148" s="395"/>
      <c r="H148" s="395"/>
      <c r="I148" s="395"/>
      <c r="J148" s="395"/>
      <c r="K148" s="395"/>
      <c r="L148" s="424"/>
      <c r="M148" s="424"/>
      <c r="N148" s="423"/>
      <c r="O148" s="395"/>
      <c r="P148" s="407"/>
    </row>
    <row r="149" spans="2:16" s="15" customFormat="1" ht="16.5" customHeight="1">
      <c r="B149" s="377" t="s">
        <v>11</v>
      </c>
      <c r="C149" s="370">
        <f aca="true" t="shared" si="48" ref="C149:N149">SUM(C154+C159+C160+C161+C162+C163+C164)</f>
        <v>15</v>
      </c>
      <c r="D149" s="370">
        <f t="shared" si="48"/>
        <v>37</v>
      </c>
      <c r="E149" s="370">
        <f t="shared" si="48"/>
        <v>33</v>
      </c>
      <c r="F149" s="370">
        <f t="shared" si="48"/>
        <v>32</v>
      </c>
      <c r="G149" s="370">
        <f t="shared" si="48"/>
        <v>46</v>
      </c>
      <c r="H149" s="386">
        <f t="shared" si="48"/>
        <v>49</v>
      </c>
      <c r="I149" s="386">
        <f t="shared" si="48"/>
        <v>44</v>
      </c>
      <c r="J149" s="386">
        <f t="shared" si="48"/>
        <v>31</v>
      </c>
      <c r="K149" s="370">
        <f t="shared" si="48"/>
        <v>19</v>
      </c>
      <c r="L149" s="386">
        <f t="shared" si="48"/>
        <v>26</v>
      </c>
      <c r="M149" s="386">
        <f t="shared" si="48"/>
        <v>34</v>
      </c>
      <c r="N149" s="386">
        <f t="shared" si="48"/>
        <v>12</v>
      </c>
      <c r="O149" s="393"/>
      <c r="P149" s="370">
        <f t="shared" si="47"/>
        <v>378</v>
      </c>
    </row>
    <row r="150" spans="1:16" s="15" customFormat="1" ht="12.75" customHeight="1">
      <c r="A150" s="613" t="s">
        <v>10</v>
      </c>
      <c r="B150" s="55" t="s">
        <v>58</v>
      </c>
      <c r="C150" s="371">
        <v>0</v>
      </c>
      <c r="D150" s="371">
        <v>0</v>
      </c>
      <c r="E150" s="371">
        <v>1</v>
      </c>
      <c r="F150" s="371">
        <v>1</v>
      </c>
      <c r="G150" s="371">
        <v>0</v>
      </c>
      <c r="H150" s="425">
        <v>1</v>
      </c>
      <c r="I150" s="425">
        <v>0</v>
      </c>
      <c r="J150" s="425">
        <v>1</v>
      </c>
      <c r="K150" s="371">
        <v>1</v>
      </c>
      <c r="L150" s="425">
        <v>0</v>
      </c>
      <c r="M150" s="425">
        <v>5</v>
      </c>
      <c r="N150" s="425">
        <v>0</v>
      </c>
      <c r="O150" s="371"/>
      <c r="P150" s="375">
        <f t="shared" si="47"/>
        <v>10</v>
      </c>
    </row>
    <row r="151" spans="1:16" s="15" customFormat="1" ht="11.25">
      <c r="A151" s="613"/>
      <c r="B151" s="55" t="s">
        <v>59</v>
      </c>
      <c r="C151" s="372">
        <v>0</v>
      </c>
      <c r="D151" s="372">
        <v>0</v>
      </c>
      <c r="E151" s="372">
        <v>0</v>
      </c>
      <c r="F151" s="372">
        <v>0</v>
      </c>
      <c r="G151" s="372">
        <v>1</v>
      </c>
      <c r="H151" s="362">
        <v>2</v>
      </c>
      <c r="I151" s="362">
        <v>0</v>
      </c>
      <c r="J151" s="362">
        <v>0</v>
      </c>
      <c r="K151" s="372">
        <v>0</v>
      </c>
      <c r="L151" s="362">
        <v>2</v>
      </c>
      <c r="M151" s="362">
        <v>1</v>
      </c>
      <c r="N151" s="362">
        <v>0</v>
      </c>
      <c r="O151" s="372"/>
      <c r="P151" s="376">
        <f t="shared" si="47"/>
        <v>6</v>
      </c>
    </row>
    <row r="152" spans="1:16" s="15" customFormat="1" ht="11.25">
      <c r="A152" s="613"/>
      <c r="B152" s="55" t="s">
        <v>60</v>
      </c>
      <c r="C152" s="372">
        <v>3</v>
      </c>
      <c r="D152" s="372">
        <v>3</v>
      </c>
      <c r="E152" s="372">
        <v>0</v>
      </c>
      <c r="F152" s="372">
        <v>1</v>
      </c>
      <c r="G152" s="372">
        <v>4</v>
      </c>
      <c r="H152" s="362">
        <v>3</v>
      </c>
      <c r="I152" s="362">
        <v>1</v>
      </c>
      <c r="J152" s="362">
        <v>0</v>
      </c>
      <c r="K152" s="372">
        <v>0</v>
      </c>
      <c r="L152" s="362">
        <v>2</v>
      </c>
      <c r="M152" s="362">
        <v>2</v>
      </c>
      <c r="N152" s="362">
        <v>0</v>
      </c>
      <c r="O152" s="372"/>
      <c r="P152" s="376">
        <f t="shared" si="47"/>
        <v>19</v>
      </c>
    </row>
    <row r="153" spans="1:16" s="15" customFormat="1" ht="12" thickBot="1">
      <c r="A153" s="613"/>
      <c r="B153" s="55" t="s">
        <v>61</v>
      </c>
      <c r="C153" s="373">
        <v>0</v>
      </c>
      <c r="D153" s="373">
        <v>2</v>
      </c>
      <c r="E153" s="373">
        <v>1</v>
      </c>
      <c r="F153" s="373">
        <v>4</v>
      </c>
      <c r="G153" s="373">
        <v>6</v>
      </c>
      <c r="H153" s="426">
        <v>6</v>
      </c>
      <c r="I153" s="426">
        <v>11</v>
      </c>
      <c r="J153" s="426">
        <v>6</v>
      </c>
      <c r="K153" s="373">
        <v>0</v>
      </c>
      <c r="L153" s="426">
        <v>5</v>
      </c>
      <c r="M153" s="426">
        <v>10</v>
      </c>
      <c r="N153" s="426">
        <v>1</v>
      </c>
      <c r="O153" s="373"/>
      <c r="P153" s="427">
        <f t="shared" si="47"/>
        <v>52</v>
      </c>
    </row>
    <row r="154" spans="1:16" s="15" customFormat="1" ht="13.5" customHeight="1" thickBot="1">
      <c r="A154" s="613"/>
      <c r="B154" s="57" t="s">
        <v>0</v>
      </c>
      <c r="C154" s="374">
        <f aca="true" t="shared" si="49" ref="C154:N154">SUM(C150:C153)</f>
        <v>3</v>
      </c>
      <c r="D154" s="374">
        <f t="shared" si="49"/>
        <v>5</v>
      </c>
      <c r="E154" s="374">
        <f t="shared" si="49"/>
        <v>2</v>
      </c>
      <c r="F154" s="374">
        <f t="shared" si="49"/>
        <v>6</v>
      </c>
      <c r="G154" s="374">
        <f t="shared" si="49"/>
        <v>11</v>
      </c>
      <c r="H154" s="428">
        <f t="shared" si="49"/>
        <v>12</v>
      </c>
      <c r="I154" s="428">
        <f t="shared" si="49"/>
        <v>12</v>
      </c>
      <c r="J154" s="428">
        <f t="shared" si="49"/>
        <v>7</v>
      </c>
      <c r="K154" s="374">
        <f t="shared" si="49"/>
        <v>1</v>
      </c>
      <c r="L154" s="428">
        <f>SUM(L150:L153)</f>
        <v>9</v>
      </c>
      <c r="M154" s="428">
        <f t="shared" si="49"/>
        <v>18</v>
      </c>
      <c r="N154" s="428">
        <f t="shared" si="49"/>
        <v>1</v>
      </c>
      <c r="O154" s="429"/>
      <c r="P154" s="374">
        <f t="shared" si="47"/>
        <v>87</v>
      </c>
    </row>
    <row r="155" spans="1:16" s="15" customFormat="1" ht="12.75" customHeight="1">
      <c r="A155" s="613" t="s">
        <v>9</v>
      </c>
      <c r="B155" s="55" t="s">
        <v>62</v>
      </c>
      <c r="C155" s="371">
        <v>0</v>
      </c>
      <c r="D155" s="371">
        <v>0</v>
      </c>
      <c r="E155" s="371">
        <v>0</v>
      </c>
      <c r="F155" s="371">
        <v>0</v>
      </c>
      <c r="G155" s="371">
        <v>0</v>
      </c>
      <c r="H155" s="425">
        <v>0</v>
      </c>
      <c r="I155" s="425">
        <v>0</v>
      </c>
      <c r="J155" s="425">
        <v>0</v>
      </c>
      <c r="K155" s="371">
        <v>0</v>
      </c>
      <c r="L155" s="425">
        <v>0</v>
      </c>
      <c r="M155" s="425">
        <v>0</v>
      </c>
      <c r="N155" s="425">
        <v>0</v>
      </c>
      <c r="O155" s="371"/>
      <c r="P155" s="375">
        <f t="shared" si="47"/>
        <v>0</v>
      </c>
    </row>
    <row r="156" spans="1:16" s="15" customFormat="1" ht="12.75" customHeight="1">
      <c r="A156" s="613"/>
      <c r="B156" s="55" t="s">
        <v>63</v>
      </c>
      <c r="C156" s="372">
        <v>0</v>
      </c>
      <c r="D156" s="372">
        <v>0</v>
      </c>
      <c r="E156" s="372">
        <v>0</v>
      </c>
      <c r="F156" s="372">
        <v>0</v>
      </c>
      <c r="G156" s="372">
        <v>0</v>
      </c>
      <c r="H156" s="362">
        <v>1</v>
      </c>
      <c r="I156" s="362">
        <v>2</v>
      </c>
      <c r="J156" s="362">
        <v>0</v>
      </c>
      <c r="K156" s="372">
        <v>1</v>
      </c>
      <c r="L156" s="362">
        <v>0</v>
      </c>
      <c r="M156" s="362">
        <v>0</v>
      </c>
      <c r="N156" s="362">
        <v>0</v>
      </c>
      <c r="O156" s="372"/>
      <c r="P156" s="376">
        <f t="shared" si="47"/>
        <v>4</v>
      </c>
    </row>
    <row r="157" spans="1:16" s="15" customFormat="1" ht="12.75" customHeight="1">
      <c r="A157" s="613"/>
      <c r="B157" s="55" t="s">
        <v>64</v>
      </c>
      <c r="C157" s="372">
        <v>4</v>
      </c>
      <c r="D157" s="372">
        <v>4</v>
      </c>
      <c r="E157" s="372">
        <v>2</v>
      </c>
      <c r="F157" s="372">
        <v>6</v>
      </c>
      <c r="G157" s="372">
        <v>4</v>
      </c>
      <c r="H157" s="362">
        <v>6</v>
      </c>
      <c r="I157" s="362">
        <v>2</v>
      </c>
      <c r="J157" s="362">
        <v>7</v>
      </c>
      <c r="K157" s="372">
        <v>9</v>
      </c>
      <c r="L157" s="362">
        <v>3</v>
      </c>
      <c r="M157" s="362">
        <v>3</v>
      </c>
      <c r="N157" s="362">
        <v>1</v>
      </c>
      <c r="O157" s="372"/>
      <c r="P157" s="376">
        <f t="shared" si="47"/>
        <v>51</v>
      </c>
    </row>
    <row r="158" spans="1:16" s="15" customFormat="1" ht="12.75" customHeight="1" thickBot="1">
      <c r="A158" s="613"/>
      <c r="B158" s="55" t="s">
        <v>61</v>
      </c>
      <c r="C158" s="373">
        <v>0</v>
      </c>
      <c r="D158" s="373">
        <v>0</v>
      </c>
      <c r="E158" s="373">
        <v>4</v>
      </c>
      <c r="F158" s="373">
        <v>7</v>
      </c>
      <c r="G158" s="373">
        <v>15</v>
      </c>
      <c r="H158" s="426">
        <v>16</v>
      </c>
      <c r="I158" s="426">
        <v>7</v>
      </c>
      <c r="J158" s="426">
        <v>2</v>
      </c>
      <c r="K158" s="373">
        <v>4</v>
      </c>
      <c r="L158" s="426">
        <v>3</v>
      </c>
      <c r="M158" s="426">
        <v>5</v>
      </c>
      <c r="N158" s="426">
        <v>4</v>
      </c>
      <c r="O158" s="373"/>
      <c r="P158" s="427">
        <f t="shared" si="47"/>
        <v>67</v>
      </c>
    </row>
    <row r="159" spans="1:16" s="15" customFormat="1" ht="19.5" customHeight="1" thickBot="1">
      <c r="A159" s="613"/>
      <c r="B159" s="57" t="s">
        <v>0</v>
      </c>
      <c r="C159" s="374">
        <f aca="true" t="shared" si="50" ref="C159:N159">SUM(C155:C158)</f>
        <v>4</v>
      </c>
      <c r="D159" s="374">
        <f t="shared" si="50"/>
        <v>4</v>
      </c>
      <c r="E159" s="374">
        <f t="shared" si="50"/>
        <v>6</v>
      </c>
      <c r="F159" s="374">
        <f t="shared" si="50"/>
        <v>13</v>
      </c>
      <c r="G159" s="374">
        <f t="shared" si="50"/>
        <v>19</v>
      </c>
      <c r="H159" s="428">
        <f t="shared" si="50"/>
        <v>23</v>
      </c>
      <c r="I159" s="428">
        <f t="shared" si="50"/>
        <v>11</v>
      </c>
      <c r="J159" s="428">
        <f t="shared" si="50"/>
        <v>9</v>
      </c>
      <c r="K159" s="374">
        <f t="shared" si="50"/>
        <v>14</v>
      </c>
      <c r="L159" s="428">
        <f>SUM(L155:L158)</f>
        <v>6</v>
      </c>
      <c r="M159" s="428">
        <f t="shared" si="50"/>
        <v>8</v>
      </c>
      <c r="N159" s="428">
        <f t="shared" si="50"/>
        <v>5</v>
      </c>
      <c r="O159" s="429"/>
      <c r="P159" s="374">
        <f t="shared" si="47"/>
        <v>122</v>
      </c>
    </row>
    <row r="160" spans="1:16" s="15" customFormat="1" ht="11.25">
      <c r="A160" s="606" t="s">
        <v>65</v>
      </c>
      <c r="B160" s="606"/>
      <c r="C160" s="375">
        <v>0</v>
      </c>
      <c r="D160" s="375">
        <v>0</v>
      </c>
      <c r="E160" s="375">
        <v>0</v>
      </c>
      <c r="F160" s="375">
        <v>0</v>
      </c>
      <c r="G160" s="375">
        <v>0</v>
      </c>
      <c r="H160" s="391">
        <v>0</v>
      </c>
      <c r="I160" s="391">
        <v>0</v>
      </c>
      <c r="J160" s="391">
        <v>1</v>
      </c>
      <c r="K160" s="375">
        <v>0</v>
      </c>
      <c r="L160" s="391">
        <v>0</v>
      </c>
      <c r="M160" s="391">
        <v>0</v>
      </c>
      <c r="N160" s="391">
        <v>0</v>
      </c>
      <c r="O160" s="371"/>
      <c r="P160" s="375">
        <f t="shared" si="47"/>
        <v>1</v>
      </c>
    </row>
    <row r="161" spans="1:16" s="15" customFormat="1" ht="14.25" customHeight="1">
      <c r="A161" s="606" t="s">
        <v>66</v>
      </c>
      <c r="B161" s="606"/>
      <c r="C161" s="376">
        <v>0</v>
      </c>
      <c r="D161" s="376">
        <v>0</v>
      </c>
      <c r="E161" s="376">
        <v>0</v>
      </c>
      <c r="F161" s="376">
        <v>1</v>
      </c>
      <c r="G161" s="376">
        <v>0</v>
      </c>
      <c r="H161" s="392">
        <v>0</v>
      </c>
      <c r="I161" s="392">
        <v>1</v>
      </c>
      <c r="J161" s="392">
        <v>0</v>
      </c>
      <c r="K161" s="376">
        <v>0</v>
      </c>
      <c r="L161" s="392">
        <v>1</v>
      </c>
      <c r="M161" s="392">
        <v>0</v>
      </c>
      <c r="N161" s="392">
        <v>0</v>
      </c>
      <c r="O161" s="372"/>
      <c r="P161" s="376">
        <f t="shared" si="47"/>
        <v>3</v>
      </c>
    </row>
    <row r="162" spans="1:16" s="15" customFormat="1" ht="11.25">
      <c r="A162" s="606" t="s">
        <v>67</v>
      </c>
      <c r="B162" s="606"/>
      <c r="C162" s="376">
        <v>7</v>
      </c>
      <c r="D162" s="376">
        <v>25</v>
      </c>
      <c r="E162" s="376">
        <v>18</v>
      </c>
      <c r="F162" s="376">
        <v>9</v>
      </c>
      <c r="G162" s="376">
        <v>7</v>
      </c>
      <c r="H162" s="392">
        <v>10</v>
      </c>
      <c r="I162" s="392">
        <v>17</v>
      </c>
      <c r="J162" s="392">
        <v>6</v>
      </c>
      <c r="K162" s="376">
        <v>0</v>
      </c>
      <c r="L162" s="392">
        <v>5</v>
      </c>
      <c r="M162" s="392">
        <v>3</v>
      </c>
      <c r="N162" s="392">
        <v>5</v>
      </c>
      <c r="O162" s="372"/>
      <c r="P162" s="376">
        <f t="shared" si="47"/>
        <v>112</v>
      </c>
    </row>
    <row r="163" spans="1:16" s="15" customFormat="1" ht="11.25">
      <c r="A163" s="606" t="s">
        <v>68</v>
      </c>
      <c r="B163" s="606"/>
      <c r="C163" s="376">
        <v>0</v>
      </c>
      <c r="D163" s="376">
        <v>0</v>
      </c>
      <c r="E163" s="376">
        <v>1</v>
      </c>
      <c r="F163" s="376">
        <v>2</v>
      </c>
      <c r="G163" s="376">
        <v>3</v>
      </c>
      <c r="H163" s="392">
        <v>1</v>
      </c>
      <c r="I163" s="392">
        <v>2</v>
      </c>
      <c r="J163" s="392">
        <v>3</v>
      </c>
      <c r="K163" s="376">
        <v>0</v>
      </c>
      <c r="L163" s="392">
        <v>1</v>
      </c>
      <c r="M163" s="392">
        <v>0</v>
      </c>
      <c r="N163" s="392">
        <v>0</v>
      </c>
      <c r="O163" s="372"/>
      <c r="P163" s="376">
        <f t="shared" si="47"/>
        <v>13</v>
      </c>
    </row>
    <row r="164" spans="1:16" s="15" customFormat="1" ht="12.75" customHeight="1">
      <c r="A164" s="606" t="s">
        <v>69</v>
      </c>
      <c r="B164" s="606"/>
      <c r="C164" s="376">
        <v>1</v>
      </c>
      <c r="D164" s="376">
        <v>3</v>
      </c>
      <c r="E164" s="376">
        <v>6</v>
      </c>
      <c r="F164" s="376">
        <v>1</v>
      </c>
      <c r="G164" s="376">
        <v>6</v>
      </c>
      <c r="H164" s="392">
        <v>3</v>
      </c>
      <c r="I164" s="392">
        <v>1</v>
      </c>
      <c r="J164" s="392">
        <v>5</v>
      </c>
      <c r="K164" s="376">
        <v>4</v>
      </c>
      <c r="L164" s="392">
        <v>4</v>
      </c>
      <c r="M164" s="392">
        <v>5</v>
      </c>
      <c r="N164" s="392">
        <v>1</v>
      </c>
      <c r="O164" s="372"/>
      <c r="P164" s="376">
        <f t="shared" si="47"/>
        <v>40</v>
      </c>
    </row>
    <row r="165" spans="1:16" s="15" customFormat="1" ht="12.75" customHeight="1">
      <c r="A165" s="41"/>
      <c r="B165" s="90"/>
      <c r="C165" s="134"/>
      <c r="D165" s="58"/>
      <c r="E165" s="58"/>
      <c r="F165" s="58"/>
      <c r="G165" s="58"/>
      <c r="H165" s="58"/>
      <c r="I165" s="58"/>
      <c r="J165" s="58"/>
      <c r="K165" s="58"/>
      <c r="L165" s="278"/>
      <c r="M165" s="37"/>
      <c r="N165" s="37"/>
      <c r="O165" s="42"/>
      <c r="P165" s="56"/>
    </row>
    <row r="166" spans="1:16" s="15" customFormat="1" ht="12.75" customHeight="1">
      <c r="A166" s="41"/>
      <c r="C166" s="134"/>
      <c r="D166" s="58"/>
      <c r="E166" s="58"/>
      <c r="F166" s="58"/>
      <c r="G166" s="58"/>
      <c r="H166" s="58"/>
      <c r="I166" s="58"/>
      <c r="J166" s="58"/>
      <c r="K166" s="58"/>
      <c r="L166" s="278"/>
      <c r="M166" s="37"/>
      <c r="N166" s="37"/>
      <c r="O166" s="42"/>
      <c r="P166" s="56"/>
    </row>
    <row r="167" spans="1:16" s="15" customFormat="1" ht="6.75" customHeight="1">
      <c r="A167" s="41"/>
      <c r="B167" s="90"/>
      <c r="C167" s="134"/>
      <c r="D167" s="58"/>
      <c r="E167" s="58"/>
      <c r="F167" s="58"/>
      <c r="G167" s="58"/>
      <c r="H167" s="58"/>
      <c r="I167" s="58"/>
      <c r="J167" s="58"/>
      <c r="K167" s="58"/>
      <c r="L167" s="278"/>
      <c r="M167" s="37"/>
      <c r="N167" s="37"/>
      <c r="O167" s="42"/>
      <c r="P167" s="56"/>
    </row>
    <row r="168" spans="2:16" s="15" customFormat="1" ht="15">
      <c r="B168" s="16" t="s">
        <v>182</v>
      </c>
      <c r="C168" s="225"/>
      <c r="D168" s="226"/>
      <c r="E168" s="226"/>
      <c r="F168" s="226"/>
      <c r="G168" s="43"/>
      <c r="H168" s="43"/>
      <c r="I168" s="43"/>
      <c r="J168" s="43"/>
      <c r="K168" s="43"/>
      <c r="L168" s="43"/>
      <c r="M168" s="43"/>
      <c r="N168" s="43"/>
      <c r="O168" s="43"/>
      <c r="P168" s="43"/>
    </row>
    <row r="169" spans="1:16" s="15" customFormat="1" ht="9" customHeight="1">
      <c r="A169" s="41"/>
      <c r="B169" s="41"/>
      <c r="C169" s="134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37"/>
      <c r="O169" s="42"/>
      <c r="P169" s="56"/>
    </row>
    <row r="170" spans="2:16" s="15" customFormat="1" ht="11.25">
      <c r="B170" s="62" t="s">
        <v>70</v>
      </c>
      <c r="C170" s="195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</row>
    <row r="171" spans="3:14" s="15" customFormat="1" ht="9" customHeight="1">
      <c r="C171" s="128"/>
      <c r="N171" s="18"/>
    </row>
    <row r="172" spans="2:14" s="15" customFormat="1" ht="12.75" customHeight="1" thickBot="1">
      <c r="B172" s="64"/>
      <c r="C172" s="32">
        <v>1</v>
      </c>
      <c r="D172" s="32">
        <v>2</v>
      </c>
      <c r="E172" s="32">
        <v>3</v>
      </c>
      <c r="F172" s="32">
        <v>4</v>
      </c>
      <c r="G172" s="32">
        <v>5</v>
      </c>
      <c r="H172" s="32">
        <v>6</v>
      </c>
      <c r="I172" s="32">
        <v>7</v>
      </c>
      <c r="J172" s="32">
        <v>8</v>
      </c>
      <c r="K172" s="32">
        <v>9</v>
      </c>
      <c r="L172" s="32">
        <v>10</v>
      </c>
      <c r="M172" s="32">
        <v>11</v>
      </c>
      <c r="N172" s="32">
        <v>12</v>
      </c>
    </row>
    <row r="173" spans="2:16" s="15" customFormat="1" ht="16.5" customHeight="1" thickBot="1" thickTop="1">
      <c r="B173" s="350" t="s">
        <v>71</v>
      </c>
      <c r="C173" s="139">
        <v>0</v>
      </c>
      <c r="D173" s="65">
        <v>0</v>
      </c>
      <c r="E173" s="65">
        <v>0</v>
      </c>
      <c r="F173" s="65">
        <v>0</v>
      </c>
      <c r="G173" s="65">
        <v>0</v>
      </c>
      <c r="H173" s="65">
        <v>0</v>
      </c>
      <c r="I173" s="65">
        <v>0</v>
      </c>
      <c r="J173" s="65">
        <v>0</v>
      </c>
      <c r="K173" s="65">
        <v>0</v>
      </c>
      <c r="L173" s="65">
        <v>0</v>
      </c>
      <c r="M173" s="65">
        <v>0</v>
      </c>
      <c r="N173" s="65">
        <v>0</v>
      </c>
      <c r="O173" s="66"/>
      <c r="P173" s="173">
        <f aca="true" t="shared" si="51" ref="P173:P179">SUM(C173:N173)</f>
        <v>0</v>
      </c>
    </row>
    <row r="174" spans="2:16" s="15" customFormat="1" ht="15" customHeight="1" thickBot="1" thickTop="1">
      <c r="B174" s="350" t="s">
        <v>72</v>
      </c>
      <c r="C174" s="67">
        <v>3</v>
      </c>
      <c r="D174" s="68">
        <v>0</v>
      </c>
      <c r="E174" s="68">
        <v>0</v>
      </c>
      <c r="F174" s="68">
        <v>4</v>
      </c>
      <c r="G174" s="68">
        <v>5</v>
      </c>
      <c r="H174" s="68">
        <v>0</v>
      </c>
      <c r="I174" s="68">
        <v>5</v>
      </c>
      <c r="J174" s="68">
        <v>1</v>
      </c>
      <c r="K174" s="68">
        <v>0</v>
      </c>
      <c r="L174" s="68">
        <v>0</v>
      </c>
      <c r="M174" s="68">
        <v>7</v>
      </c>
      <c r="N174" s="68">
        <v>0</v>
      </c>
      <c r="O174" s="61"/>
      <c r="P174" s="173">
        <f t="shared" si="51"/>
        <v>25</v>
      </c>
    </row>
    <row r="175" spans="2:16" s="15" customFormat="1" ht="15" customHeight="1" thickBot="1" thickTop="1">
      <c r="B175" s="350" t="s">
        <v>73</v>
      </c>
      <c r="C175" s="67">
        <v>0</v>
      </c>
      <c r="D175" s="68">
        <v>1</v>
      </c>
      <c r="E175" s="68">
        <v>5</v>
      </c>
      <c r="F175" s="68">
        <v>6</v>
      </c>
      <c r="G175" s="68">
        <v>2</v>
      </c>
      <c r="H175" s="68">
        <v>3</v>
      </c>
      <c r="I175" s="68">
        <v>4</v>
      </c>
      <c r="J175" s="68">
        <v>5</v>
      </c>
      <c r="K175" s="68">
        <v>2</v>
      </c>
      <c r="L175" s="68">
        <v>2</v>
      </c>
      <c r="M175" s="68">
        <v>1</v>
      </c>
      <c r="N175" s="68">
        <v>0</v>
      </c>
      <c r="O175" s="61"/>
      <c r="P175" s="173">
        <f t="shared" si="51"/>
        <v>31</v>
      </c>
    </row>
    <row r="176" spans="2:16" s="15" customFormat="1" ht="13.5" thickBot="1" thickTop="1">
      <c r="B176" s="350" t="s">
        <v>103</v>
      </c>
      <c r="C176" s="67">
        <v>124</v>
      </c>
      <c r="D176" s="68">
        <v>313</v>
      </c>
      <c r="E176" s="68">
        <v>427</v>
      </c>
      <c r="F176" s="68">
        <v>490</v>
      </c>
      <c r="G176" s="68">
        <v>467</v>
      </c>
      <c r="H176" s="68">
        <v>319</v>
      </c>
      <c r="I176" s="68">
        <v>423</v>
      </c>
      <c r="J176" s="68">
        <v>350</v>
      </c>
      <c r="K176" s="68">
        <v>519</v>
      </c>
      <c r="L176" s="68">
        <v>405</v>
      </c>
      <c r="M176" s="68">
        <v>406</v>
      </c>
      <c r="N176" s="68">
        <v>112</v>
      </c>
      <c r="O176" s="61"/>
      <c r="P176" s="173">
        <f t="shared" si="51"/>
        <v>4355</v>
      </c>
    </row>
    <row r="177" spans="2:16" s="15" customFormat="1" ht="13.5" thickBot="1" thickTop="1">
      <c r="B177" s="350" t="s">
        <v>74</v>
      </c>
      <c r="C177" s="67">
        <f aca="true" t="shared" si="52" ref="C177:H177">C185</f>
        <v>284</v>
      </c>
      <c r="D177" s="68">
        <f t="shared" si="52"/>
        <v>386</v>
      </c>
      <c r="E177" s="68">
        <f t="shared" si="52"/>
        <v>318</v>
      </c>
      <c r="F177" s="68">
        <f t="shared" si="52"/>
        <v>721</v>
      </c>
      <c r="G177" s="68">
        <f t="shared" si="52"/>
        <v>750</v>
      </c>
      <c r="H177" s="68">
        <f t="shared" si="52"/>
        <v>504</v>
      </c>
      <c r="I177" s="68">
        <f aca="true" t="shared" si="53" ref="I177:N177">I185</f>
        <v>550</v>
      </c>
      <c r="J177" s="68">
        <f t="shared" si="53"/>
        <v>531</v>
      </c>
      <c r="K177" s="68">
        <f t="shared" si="53"/>
        <v>619</v>
      </c>
      <c r="L177" s="68">
        <f t="shared" si="53"/>
        <v>457</v>
      </c>
      <c r="M177" s="68">
        <f t="shared" si="53"/>
        <v>481</v>
      </c>
      <c r="N177" s="68">
        <f t="shared" si="53"/>
        <v>254</v>
      </c>
      <c r="O177" s="61"/>
      <c r="P177" s="173">
        <f t="shared" si="51"/>
        <v>5855</v>
      </c>
    </row>
    <row r="178" spans="2:16" s="15" customFormat="1" ht="13.5" thickBot="1" thickTop="1">
      <c r="B178" s="351" t="s">
        <v>177</v>
      </c>
      <c r="C178" s="68">
        <v>0</v>
      </c>
      <c r="D178" s="68">
        <v>0</v>
      </c>
      <c r="E178" s="68">
        <v>0</v>
      </c>
      <c r="F178" s="68">
        <f>F197</f>
        <v>92</v>
      </c>
      <c r="G178" s="68">
        <f>G197</f>
        <v>132</v>
      </c>
      <c r="H178" s="68">
        <f>H197</f>
        <v>65</v>
      </c>
      <c r="I178" s="68">
        <f aca="true" t="shared" si="54" ref="I178:N178">I197</f>
        <v>103</v>
      </c>
      <c r="J178" s="68">
        <f t="shared" si="54"/>
        <v>31</v>
      </c>
      <c r="K178" s="68">
        <f t="shared" si="54"/>
        <v>110</v>
      </c>
      <c r="L178" s="68">
        <f t="shared" si="54"/>
        <v>39</v>
      </c>
      <c r="M178" s="68">
        <f t="shared" si="54"/>
        <v>87</v>
      </c>
      <c r="N178" s="68">
        <f t="shared" si="54"/>
        <v>0</v>
      </c>
      <c r="P178" s="173">
        <f t="shared" si="51"/>
        <v>659</v>
      </c>
    </row>
    <row r="179" spans="2:16" s="15" customFormat="1" ht="13.5" thickBot="1" thickTop="1">
      <c r="B179" s="351" t="s">
        <v>181</v>
      </c>
      <c r="C179" s="68">
        <f aca="true" t="shared" si="55" ref="C179:M179">C219</f>
        <v>4</v>
      </c>
      <c r="D179" s="68">
        <f t="shared" si="55"/>
        <v>19</v>
      </c>
      <c r="E179" s="68">
        <f t="shared" si="55"/>
        <v>19</v>
      </c>
      <c r="F179" s="68">
        <f t="shared" si="55"/>
        <v>32</v>
      </c>
      <c r="G179" s="68">
        <f t="shared" si="55"/>
        <v>23</v>
      </c>
      <c r="H179" s="68">
        <f t="shared" si="55"/>
        <v>18</v>
      </c>
      <c r="I179" s="68">
        <f t="shared" si="55"/>
        <v>15</v>
      </c>
      <c r="J179" s="68">
        <f t="shared" si="55"/>
        <v>13</v>
      </c>
      <c r="K179" s="68">
        <f t="shared" si="55"/>
        <v>33</v>
      </c>
      <c r="L179" s="68">
        <f t="shared" si="55"/>
        <v>13</v>
      </c>
      <c r="M179" s="68">
        <f t="shared" si="55"/>
        <v>21</v>
      </c>
      <c r="N179" s="68">
        <f>N219</f>
        <v>2</v>
      </c>
      <c r="P179" s="173">
        <f t="shared" si="51"/>
        <v>212</v>
      </c>
    </row>
    <row r="180" spans="2:10" s="15" customFormat="1" ht="13.5" thickBot="1" thickTop="1">
      <c r="B180" s="351"/>
      <c r="C180" s="128"/>
      <c r="H180" s="18"/>
      <c r="I180" s="18"/>
      <c r="J180" s="18"/>
    </row>
    <row r="181" spans="2:16" s="15" customFormat="1" ht="13.5" thickBot="1" thickTop="1">
      <c r="B181" s="352" t="s">
        <v>75</v>
      </c>
      <c r="C181" s="173">
        <f aca="true" t="shared" si="56" ref="C181:N181">SUM(C173:C179)</f>
        <v>415</v>
      </c>
      <c r="D181" s="173">
        <f t="shared" si="56"/>
        <v>719</v>
      </c>
      <c r="E181" s="173">
        <f t="shared" si="56"/>
        <v>769</v>
      </c>
      <c r="F181" s="173">
        <f t="shared" si="56"/>
        <v>1345</v>
      </c>
      <c r="G181" s="173">
        <f t="shared" si="56"/>
        <v>1379</v>
      </c>
      <c r="H181" s="171">
        <f t="shared" si="56"/>
        <v>909</v>
      </c>
      <c r="I181" s="171">
        <f t="shared" si="56"/>
        <v>1100</v>
      </c>
      <c r="J181" s="171">
        <f t="shared" si="56"/>
        <v>931</v>
      </c>
      <c r="K181" s="173">
        <f t="shared" si="56"/>
        <v>1283</v>
      </c>
      <c r="L181" s="173">
        <f t="shared" si="56"/>
        <v>916</v>
      </c>
      <c r="M181" s="173">
        <f t="shared" si="56"/>
        <v>1003</v>
      </c>
      <c r="N181" s="173">
        <f t="shared" si="56"/>
        <v>368</v>
      </c>
      <c r="P181" s="70">
        <f>SUM(C181:N181)</f>
        <v>11137</v>
      </c>
    </row>
    <row r="182" spans="2:16" s="15" customFormat="1" ht="25.5" thickBot="1" thickTop="1">
      <c r="B182" s="353" t="s">
        <v>76</v>
      </c>
      <c r="C182" s="186">
        <v>36</v>
      </c>
      <c r="D182" s="186">
        <v>23</v>
      </c>
      <c r="E182" s="186">
        <v>48</v>
      </c>
      <c r="F182" s="186">
        <v>83</v>
      </c>
      <c r="G182" s="186">
        <v>86</v>
      </c>
      <c r="H182" s="186">
        <v>59</v>
      </c>
      <c r="I182" s="186">
        <v>53</v>
      </c>
      <c r="J182" s="186">
        <v>72</v>
      </c>
      <c r="K182" s="186">
        <v>80</v>
      </c>
      <c r="L182" s="186">
        <v>59</v>
      </c>
      <c r="M182" s="186">
        <v>42</v>
      </c>
      <c r="N182" s="186">
        <v>9</v>
      </c>
      <c r="O182" s="23"/>
      <c r="P182" s="70">
        <f>SUM(C182:N182)</f>
        <v>650</v>
      </c>
    </row>
    <row r="183" spans="2:16" s="18" customFormat="1" ht="12.75" thickTop="1">
      <c r="B183" s="153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74"/>
      <c r="N183" s="74"/>
      <c r="P183" s="34"/>
    </row>
    <row r="184" spans="2:16" s="18" customFormat="1" ht="11.25">
      <c r="B184" s="17" t="s">
        <v>179</v>
      </c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74"/>
      <c r="N184" s="74"/>
      <c r="P184" s="34"/>
    </row>
    <row r="185" spans="2:16" s="18" customFormat="1" ht="12">
      <c r="B185" s="350" t="s">
        <v>77</v>
      </c>
      <c r="C185" s="257">
        <f>SUM(C186:C192)</f>
        <v>284</v>
      </c>
      <c r="D185" s="257">
        <f aca="true" t="shared" si="57" ref="D185:N185">SUM(D186:D192)</f>
        <v>386</v>
      </c>
      <c r="E185" s="257">
        <f t="shared" si="57"/>
        <v>318</v>
      </c>
      <c r="F185" s="257">
        <f>SUM(F186:F192)</f>
        <v>721</v>
      </c>
      <c r="G185" s="257">
        <f t="shared" si="57"/>
        <v>750</v>
      </c>
      <c r="H185" s="257">
        <f t="shared" si="57"/>
        <v>504</v>
      </c>
      <c r="I185" s="257">
        <f>SUM(I186:I192)</f>
        <v>550</v>
      </c>
      <c r="J185" s="257">
        <f>SUM(J186:J192)</f>
        <v>531</v>
      </c>
      <c r="K185" s="257">
        <f>SUM(K186:K192)</f>
        <v>619</v>
      </c>
      <c r="L185" s="257">
        <f t="shared" si="57"/>
        <v>457</v>
      </c>
      <c r="M185" s="257">
        <f>SUM(M186:M192)</f>
        <v>481</v>
      </c>
      <c r="N185" s="257">
        <f t="shared" si="57"/>
        <v>254</v>
      </c>
      <c r="O185" s="17"/>
      <c r="P185" s="258">
        <f aca="true" t="shared" si="58" ref="P185:P194">SUM(C185:N185)</f>
        <v>5855</v>
      </c>
    </row>
    <row r="186" spans="2:16" s="18" customFormat="1" ht="11.25">
      <c r="B186" s="323" t="s">
        <v>78</v>
      </c>
      <c r="C186" s="369">
        <v>25</v>
      </c>
      <c r="D186" s="369">
        <v>42</v>
      </c>
      <c r="E186" s="177">
        <v>129</v>
      </c>
      <c r="F186" s="177">
        <v>69</v>
      </c>
      <c r="G186" s="177">
        <v>70</v>
      </c>
      <c r="H186" s="177">
        <v>75</v>
      </c>
      <c r="I186" s="177">
        <v>102</v>
      </c>
      <c r="J186" s="177">
        <v>99</v>
      </c>
      <c r="K186" s="177">
        <v>122</v>
      </c>
      <c r="L186" s="177">
        <v>84</v>
      </c>
      <c r="M186" s="177">
        <v>80</v>
      </c>
      <c r="N186" s="177">
        <v>33</v>
      </c>
      <c r="P186" s="171">
        <f t="shared" si="58"/>
        <v>930</v>
      </c>
    </row>
    <row r="187" spans="2:16" s="18" customFormat="1" ht="11.25">
      <c r="B187" s="324" t="s">
        <v>67</v>
      </c>
      <c r="C187" s="369">
        <v>0</v>
      </c>
      <c r="D187" s="369">
        <v>10</v>
      </c>
      <c r="E187" s="177">
        <v>6</v>
      </c>
      <c r="F187" s="177">
        <v>1</v>
      </c>
      <c r="G187" s="177">
        <v>5</v>
      </c>
      <c r="H187" s="177">
        <v>2</v>
      </c>
      <c r="I187" s="177">
        <v>8</v>
      </c>
      <c r="J187" s="177">
        <v>16</v>
      </c>
      <c r="K187" s="177">
        <v>9</v>
      </c>
      <c r="L187" s="177">
        <v>11</v>
      </c>
      <c r="M187" s="177">
        <v>14</v>
      </c>
      <c r="N187" s="177">
        <v>4</v>
      </c>
      <c r="P187" s="171">
        <f t="shared" si="58"/>
        <v>86</v>
      </c>
    </row>
    <row r="188" spans="2:16" s="18" customFormat="1" ht="11.25">
      <c r="B188" s="324" t="s">
        <v>109</v>
      </c>
      <c r="C188" s="369">
        <v>70</v>
      </c>
      <c r="D188" s="369">
        <v>89</v>
      </c>
      <c r="E188" s="177">
        <v>50</v>
      </c>
      <c r="F188" s="177">
        <v>200</v>
      </c>
      <c r="G188" s="177">
        <v>180</v>
      </c>
      <c r="H188" s="177">
        <v>136</v>
      </c>
      <c r="I188" s="177">
        <v>125</v>
      </c>
      <c r="J188" s="177">
        <v>104</v>
      </c>
      <c r="K188" s="177">
        <v>169</v>
      </c>
      <c r="L188" s="177">
        <v>143</v>
      </c>
      <c r="M188" s="177">
        <v>151</v>
      </c>
      <c r="N188" s="177">
        <v>84</v>
      </c>
      <c r="P188" s="171">
        <f>SUM(C188:N188)</f>
        <v>1501</v>
      </c>
    </row>
    <row r="189" spans="2:16" s="18" customFormat="1" ht="11.25">
      <c r="B189" s="324" t="s">
        <v>110</v>
      </c>
      <c r="C189" s="369">
        <v>14</v>
      </c>
      <c r="D189" s="369">
        <v>11</v>
      </c>
      <c r="E189" s="177">
        <v>0</v>
      </c>
      <c r="F189" s="177">
        <v>14</v>
      </c>
      <c r="G189" s="177">
        <v>16</v>
      </c>
      <c r="H189" s="177">
        <v>3</v>
      </c>
      <c r="I189" s="177">
        <v>21</v>
      </c>
      <c r="J189" s="177">
        <v>8</v>
      </c>
      <c r="K189" s="177">
        <v>19</v>
      </c>
      <c r="L189" s="177">
        <v>24</v>
      </c>
      <c r="M189" s="177">
        <v>19</v>
      </c>
      <c r="N189" s="177">
        <v>15</v>
      </c>
      <c r="P189" s="171">
        <f>SUM(C189:N189)</f>
        <v>164</v>
      </c>
    </row>
    <row r="190" spans="2:16" s="18" customFormat="1" ht="11.25">
      <c r="B190" s="324" t="s">
        <v>68</v>
      </c>
      <c r="C190" s="369">
        <v>0</v>
      </c>
      <c r="D190" s="369">
        <v>0</v>
      </c>
      <c r="E190" s="177">
        <v>0</v>
      </c>
      <c r="F190" s="177">
        <v>0</v>
      </c>
      <c r="G190" s="177">
        <v>2</v>
      </c>
      <c r="H190" s="177">
        <v>4</v>
      </c>
      <c r="I190" s="177">
        <v>10</v>
      </c>
      <c r="J190" s="177">
        <v>24</v>
      </c>
      <c r="K190" s="177">
        <v>23</v>
      </c>
      <c r="L190" s="177">
        <v>10</v>
      </c>
      <c r="M190" s="177">
        <v>14</v>
      </c>
      <c r="N190" s="177">
        <v>8</v>
      </c>
      <c r="P190" s="171">
        <f t="shared" si="58"/>
        <v>95</v>
      </c>
    </row>
    <row r="191" spans="2:16" s="18" customFormat="1" ht="11.25">
      <c r="B191" s="324" t="s">
        <v>65</v>
      </c>
      <c r="C191" s="369">
        <v>0</v>
      </c>
      <c r="D191" s="369">
        <v>0</v>
      </c>
      <c r="E191" s="177">
        <v>0</v>
      </c>
      <c r="F191" s="177">
        <v>1</v>
      </c>
      <c r="G191" s="177">
        <v>0</v>
      </c>
      <c r="H191" s="177">
        <v>0</v>
      </c>
      <c r="I191" s="177">
        <v>0</v>
      </c>
      <c r="J191" s="177">
        <v>0</v>
      </c>
      <c r="K191" s="177">
        <v>0</v>
      </c>
      <c r="L191" s="177">
        <v>0</v>
      </c>
      <c r="M191" s="177">
        <v>0</v>
      </c>
      <c r="N191" s="177">
        <v>0</v>
      </c>
      <c r="P191" s="171">
        <f t="shared" si="58"/>
        <v>1</v>
      </c>
    </row>
    <row r="192" spans="2:16" s="18" customFormat="1" ht="11.25">
      <c r="B192" s="324" t="s">
        <v>79</v>
      </c>
      <c r="C192" s="369">
        <v>175</v>
      </c>
      <c r="D192" s="369">
        <v>234</v>
      </c>
      <c r="E192" s="177">
        <v>133</v>
      </c>
      <c r="F192" s="177">
        <v>436</v>
      </c>
      <c r="G192" s="177">
        <v>477</v>
      </c>
      <c r="H192" s="177">
        <v>284</v>
      </c>
      <c r="I192" s="177">
        <v>284</v>
      </c>
      <c r="J192" s="177">
        <v>280</v>
      </c>
      <c r="K192" s="177">
        <v>277</v>
      </c>
      <c r="L192" s="177">
        <v>185</v>
      </c>
      <c r="M192" s="177">
        <v>203</v>
      </c>
      <c r="N192" s="177">
        <v>110</v>
      </c>
      <c r="P192" s="171">
        <f t="shared" si="58"/>
        <v>3078</v>
      </c>
    </row>
    <row r="193" spans="1:16" s="18" customFormat="1" ht="13.5" customHeight="1">
      <c r="A193" s="124"/>
      <c r="B193" s="89"/>
      <c r="C193" s="136"/>
      <c r="D193" s="71"/>
      <c r="E193" s="71"/>
      <c r="F193" s="71"/>
      <c r="G193" s="71"/>
      <c r="H193" s="71"/>
      <c r="I193" s="71"/>
      <c r="J193" s="71"/>
      <c r="K193" s="71"/>
      <c r="L193" s="71"/>
      <c r="M193" s="277"/>
      <c r="N193" s="177"/>
      <c r="P193" s="34">
        <f t="shared" si="58"/>
        <v>0</v>
      </c>
    </row>
    <row r="194" spans="1:16" s="18" customFormat="1" ht="9" customHeight="1">
      <c r="A194" s="124"/>
      <c r="B194" s="51"/>
      <c r="C194" s="135"/>
      <c r="D194" s="21"/>
      <c r="E194" s="21"/>
      <c r="F194" s="21"/>
      <c r="G194" s="21"/>
      <c r="H194" s="21"/>
      <c r="I194" s="21"/>
      <c r="J194" s="21"/>
      <c r="K194" s="21"/>
      <c r="L194" s="21"/>
      <c r="M194" s="74"/>
      <c r="N194" s="74"/>
      <c r="P194" s="34">
        <f t="shared" si="58"/>
        <v>0</v>
      </c>
    </row>
    <row r="195" spans="2:16" s="15" customFormat="1" ht="12" thickBot="1">
      <c r="B195" s="17" t="s">
        <v>178</v>
      </c>
      <c r="C195" s="135"/>
      <c r="D195" s="73"/>
      <c r="E195" s="73"/>
      <c r="F195" s="73"/>
      <c r="G195" s="73"/>
      <c r="H195" s="73"/>
      <c r="I195" s="73"/>
      <c r="J195" s="73"/>
      <c r="K195" s="30"/>
      <c r="L195" s="21"/>
      <c r="M195" s="74"/>
      <c r="N195" s="74"/>
      <c r="P195" s="73"/>
    </row>
    <row r="196" spans="2:16" s="15" customFormat="1" ht="13.5" thickBot="1" thickTop="1">
      <c r="B196" s="351" t="s">
        <v>80</v>
      </c>
      <c r="C196" s="139">
        <v>0</v>
      </c>
      <c r="D196" s="65">
        <v>0</v>
      </c>
      <c r="E196" s="65">
        <v>0</v>
      </c>
      <c r="F196" s="65">
        <v>4</v>
      </c>
      <c r="G196" s="65">
        <v>7</v>
      </c>
      <c r="H196" s="65">
        <v>4</v>
      </c>
      <c r="I196" s="65">
        <v>4</v>
      </c>
      <c r="J196" s="65">
        <v>1</v>
      </c>
      <c r="K196" s="65">
        <v>4</v>
      </c>
      <c r="L196" s="65">
        <v>2</v>
      </c>
      <c r="M196" s="65">
        <v>3</v>
      </c>
      <c r="N196" s="65">
        <v>0</v>
      </c>
      <c r="P196" s="70">
        <f>SUM(C196:N196)</f>
        <v>29</v>
      </c>
    </row>
    <row r="197" spans="2:16" s="15" customFormat="1" ht="13.5" thickBot="1" thickTop="1">
      <c r="B197" s="351" t="s">
        <v>176</v>
      </c>
      <c r="C197" s="67">
        <f>SUM(C199+C206+C213+C214+C215)</f>
        <v>0</v>
      </c>
      <c r="D197" s="67">
        <f>SUM(D199+D206+D213+D214+D215)</f>
        <v>0</v>
      </c>
      <c r="E197" s="67">
        <f>SUM(C199+E206+E213+E214+E215)</f>
        <v>0</v>
      </c>
      <c r="F197" s="67">
        <f aca="true" t="shared" si="59" ref="F197:N197">SUM(F199+F206+F213+F214+F215)</f>
        <v>92</v>
      </c>
      <c r="G197" s="67">
        <f t="shared" si="59"/>
        <v>132</v>
      </c>
      <c r="H197" s="67">
        <f t="shared" si="59"/>
        <v>65</v>
      </c>
      <c r="I197" s="67">
        <f t="shared" si="59"/>
        <v>103</v>
      </c>
      <c r="J197" s="67">
        <f t="shared" si="59"/>
        <v>31</v>
      </c>
      <c r="K197" s="67">
        <f t="shared" si="59"/>
        <v>110</v>
      </c>
      <c r="L197" s="67">
        <f t="shared" si="59"/>
        <v>39</v>
      </c>
      <c r="M197" s="67">
        <f t="shared" si="59"/>
        <v>87</v>
      </c>
      <c r="N197" s="67">
        <f t="shared" si="59"/>
        <v>0</v>
      </c>
      <c r="P197" s="70">
        <f>SUM(C197:N197)</f>
        <v>659</v>
      </c>
    </row>
    <row r="198" spans="2:16" s="15" customFormat="1" ht="12.75" thickTop="1">
      <c r="B198" s="152"/>
      <c r="C198" s="59"/>
      <c r="D198" s="30"/>
      <c r="E198" s="30"/>
      <c r="F198" s="30"/>
      <c r="G198" s="30"/>
      <c r="H198" s="21"/>
      <c r="I198" s="21"/>
      <c r="J198" s="21"/>
      <c r="K198" s="30"/>
      <c r="L198" s="21"/>
      <c r="M198" s="74"/>
      <c r="N198" s="74"/>
      <c r="P198" s="73"/>
    </row>
    <row r="199" spans="2:16" s="15" customFormat="1" ht="12">
      <c r="B199" s="354" t="s">
        <v>10</v>
      </c>
      <c r="C199" s="366">
        <f>SUM(C201:C204)</f>
        <v>0</v>
      </c>
      <c r="D199" s="367">
        <f aca="true" t="shared" si="60" ref="D199:N199">SUM(D201:D204)</f>
        <v>0</v>
      </c>
      <c r="E199" s="367">
        <f t="shared" si="60"/>
        <v>0</v>
      </c>
      <c r="F199" s="367">
        <f t="shared" si="60"/>
        <v>4</v>
      </c>
      <c r="G199" s="367">
        <f>SUM(G201:G204)</f>
        <v>25</v>
      </c>
      <c r="H199" s="368">
        <f>SUM(H201:H204)</f>
        <v>7</v>
      </c>
      <c r="I199" s="368">
        <f>SUM(I201:I204)</f>
        <v>4</v>
      </c>
      <c r="J199" s="368">
        <f t="shared" si="60"/>
        <v>4</v>
      </c>
      <c r="K199" s="367">
        <f t="shared" si="60"/>
        <v>6</v>
      </c>
      <c r="L199" s="368">
        <f t="shared" si="60"/>
        <v>5</v>
      </c>
      <c r="M199" s="368">
        <f t="shared" si="60"/>
        <v>4</v>
      </c>
      <c r="N199" s="368">
        <f t="shared" si="60"/>
        <v>0</v>
      </c>
      <c r="P199" s="171">
        <f>SUM(C199:N199)</f>
        <v>59</v>
      </c>
    </row>
    <row r="200" spans="2:16" s="15" customFormat="1" ht="4.5" customHeight="1">
      <c r="B200" s="152"/>
      <c r="C200" s="140"/>
      <c r="D200" s="75"/>
      <c r="E200" s="75"/>
      <c r="F200" s="75"/>
      <c r="G200" s="75"/>
      <c r="H200" s="26"/>
      <c r="I200" s="26"/>
      <c r="J200" s="26"/>
      <c r="K200" s="75"/>
      <c r="L200" s="26"/>
      <c r="M200" s="37"/>
      <c r="N200" s="37"/>
      <c r="P200" s="171"/>
    </row>
    <row r="201" spans="2:16" s="15" customFormat="1" ht="12">
      <c r="B201" s="325" t="s">
        <v>81</v>
      </c>
      <c r="C201" s="142">
        <v>0</v>
      </c>
      <c r="D201" s="178">
        <v>0</v>
      </c>
      <c r="E201" s="178">
        <v>0</v>
      </c>
      <c r="F201" s="179">
        <v>4</v>
      </c>
      <c r="G201" s="179">
        <v>17</v>
      </c>
      <c r="H201" s="177">
        <v>3</v>
      </c>
      <c r="I201" s="177">
        <v>4</v>
      </c>
      <c r="J201" s="177">
        <v>4</v>
      </c>
      <c r="K201" s="179">
        <v>4</v>
      </c>
      <c r="L201" s="177">
        <v>0</v>
      </c>
      <c r="M201" s="251">
        <v>1</v>
      </c>
      <c r="N201" s="251">
        <v>0</v>
      </c>
      <c r="P201" s="171">
        <f aca="true" t="shared" si="61" ref="P201:P215">SUM(C201:N201)</f>
        <v>37</v>
      </c>
    </row>
    <row r="202" spans="2:16" s="15" customFormat="1" ht="12">
      <c r="B202" s="325" t="s">
        <v>82</v>
      </c>
      <c r="C202" s="142">
        <v>0</v>
      </c>
      <c r="D202" s="178">
        <v>0</v>
      </c>
      <c r="E202" s="178">
        <v>0</v>
      </c>
      <c r="F202" s="179">
        <v>0</v>
      </c>
      <c r="G202" s="179">
        <v>0</v>
      </c>
      <c r="H202" s="177">
        <v>0</v>
      </c>
      <c r="I202" s="177">
        <v>0</v>
      </c>
      <c r="J202" s="177">
        <v>0</v>
      </c>
      <c r="K202" s="179">
        <v>0</v>
      </c>
      <c r="L202" s="177">
        <v>0</v>
      </c>
      <c r="M202" s="251">
        <v>0</v>
      </c>
      <c r="N202" s="251">
        <v>0</v>
      </c>
      <c r="P202" s="171">
        <f t="shared" si="61"/>
        <v>0</v>
      </c>
    </row>
    <row r="203" spans="2:16" s="15" customFormat="1" ht="12">
      <c r="B203" s="325" t="s">
        <v>83</v>
      </c>
      <c r="C203" s="142">
        <v>0</v>
      </c>
      <c r="D203" s="178">
        <v>0</v>
      </c>
      <c r="E203" s="178">
        <v>0</v>
      </c>
      <c r="F203" s="179">
        <v>0</v>
      </c>
      <c r="G203" s="179">
        <v>6</v>
      </c>
      <c r="H203" s="177">
        <v>3</v>
      </c>
      <c r="I203" s="177">
        <v>0</v>
      </c>
      <c r="J203" s="177">
        <v>0</v>
      </c>
      <c r="K203" s="179">
        <v>2</v>
      </c>
      <c r="L203" s="177">
        <v>3</v>
      </c>
      <c r="M203" s="251">
        <v>3</v>
      </c>
      <c r="N203" s="251">
        <v>0</v>
      </c>
      <c r="P203" s="171">
        <f t="shared" si="61"/>
        <v>17</v>
      </c>
    </row>
    <row r="204" spans="2:16" s="15" customFormat="1" ht="12">
      <c r="B204" s="325" t="s">
        <v>84</v>
      </c>
      <c r="C204" s="142">
        <v>0</v>
      </c>
      <c r="D204" s="178">
        <v>0</v>
      </c>
      <c r="E204" s="178">
        <v>0</v>
      </c>
      <c r="F204" s="179">
        <v>0</v>
      </c>
      <c r="G204" s="179">
        <v>2</v>
      </c>
      <c r="H204" s="177">
        <v>1</v>
      </c>
      <c r="I204" s="177">
        <v>0</v>
      </c>
      <c r="J204" s="177">
        <v>0</v>
      </c>
      <c r="K204" s="179">
        <v>0</v>
      </c>
      <c r="L204" s="177">
        <v>2</v>
      </c>
      <c r="M204" s="251">
        <v>0</v>
      </c>
      <c r="N204" s="251">
        <v>0</v>
      </c>
      <c r="P204" s="171">
        <f t="shared" si="61"/>
        <v>5</v>
      </c>
    </row>
    <row r="205" spans="2:16" s="15" customFormat="1" ht="12">
      <c r="B205" s="152"/>
      <c r="C205" s="59"/>
      <c r="D205" s="30"/>
      <c r="E205" s="30"/>
      <c r="F205" s="30"/>
      <c r="G205" s="30"/>
      <c r="H205" s="21"/>
      <c r="I205" s="21"/>
      <c r="J205" s="21"/>
      <c r="K205" s="30"/>
      <c r="L205" s="21"/>
      <c r="M205" s="74"/>
      <c r="N205" s="74"/>
      <c r="P205" s="21"/>
    </row>
    <row r="206" spans="2:16" s="15" customFormat="1" ht="12">
      <c r="B206" s="354" t="s">
        <v>9</v>
      </c>
      <c r="C206" s="366">
        <f>SUM(C208:C211)</f>
        <v>0</v>
      </c>
      <c r="D206" s="367">
        <f aca="true" t="shared" si="62" ref="D206:N206">SUM(D208:D211)</f>
        <v>0</v>
      </c>
      <c r="E206" s="367">
        <f>SUM(E208:E211)</f>
        <v>0</v>
      </c>
      <c r="F206" s="367">
        <f>SUM(F208:F211)</f>
        <v>72</v>
      </c>
      <c r="G206" s="367">
        <f>SUM(G208:G211)</f>
        <v>107</v>
      </c>
      <c r="H206" s="368">
        <f>SUM(H208:H211)</f>
        <v>58</v>
      </c>
      <c r="I206" s="368">
        <f>SUM(I208:I211)</f>
        <v>99</v>
      </c>
      <c r="J206" s="368">
        <f t="shared" si="62"/>
        <v>27</v>
      </c>
      <c r="K206" s="367">
        <f t="shared" si="62"/>
        <v>102</v>
      </c>
      <c r="L206" s="368">
        <f t="shared" si="62"/>
        <v>34</v>
      </c>
      <c r="M206" s="368">
        <f>SUM(M208:M211)</f>
        <v>58</v>
      </c>
      <c r="N206" s="368">
        <f t="shared" si="62"/>
        <v>0</v>
      </c>
      <c r="P206" s="171">
        <f t="shared" si="61"/>
        <v>557</v>
      </c>
    </row>
    <row r="207" spans="2:16" s="15" customFormat="1" ht="3" customHeight="1">
      <c r="B207" s="152"/>
      <c r="C207" s="140"/>
      <c r="D207" s="75"/>
      <c r="E207" s="75"/>
      <c r="F207" s="75"/>
      <c r="G207" s="75"/>
      <c r="H207" s="26"/>
      <c r="I207" s="26"/>
      <c r="J207" s="26"/>
      <c r="K207" s="75"/>
      <c r="L207" s="26"/>
      <c r="M207" s="37"/>
      <c r="N207" s="37"/>
      <c r="P207" s="21"/>
    </row>
    <row r="208" spans="2:16" s="15" customFormat="1" ht="12">
      <c r="B208" s="325" t="s">
        <v>81</v>
      </c>
      <c r="C208" s="143">
        <v>0</v>
      </c>
      <c r="D208" s="179">
        <v>0</v>
      </c>
      <c r="E208" s="179">
        <v>0</v>
      </c>
      <c r="F208" s="179">
        <v>52</v>
      </c>
      <c r="G208" s="179">
        <v>25</v>
      </c>
      <c r="H208" s="177">
        <v>11</v>
      </c>
      <c r="I208" s="177">
        <v>99</v>
      </c>
      <c r="J208" s="177">
        <v>27</v>
      </c>
      <c r="K208" s="179">
        <v>54</v>
      </c>
      <c r="L208" s="177">
        <v>0</v>
      </c>
      <c r="M208" s="251">
        <v>23</v>
      </c>
      <c r="N208" s="251">
        <v>0</v>
      </c>
      <c r="P208" s="171">
        <f t="shared" si="61"/>
        <v>291</v>
      </c>
    </row>
    <row r="209" spans="2:16" s="15" customFormat="1" ht="12">
      <c r="B209" s="325" t="s">
        <v>82</v>
      </c>
      <c r="C209" s="143">
        <v>0</v>
      </c>
      <c r="D209" s="179">
        <v>0</v>
      </c>
      <c r="E209" s="179">
        <v>0</v>
      </c>
      <c r="F209" s="179">
        <v>0</v>
      </c>
      <c r="G209" s="179">
        <v>0</v>
      </c>
      <c r="H209" s="177">
        <v>0</v>
      </c>
      <c r="I209" s="177">
        <v>0</v>
      </c>
      <c r="J209" s="177">
        <v>0</v>
      </c>
      <c r="K209" s="179">
        <v>0</v>
      </c>
      <c r="L209" s="177">
        <v>0</v>
      </c>
      <c r="M209" s="251">
        <v>0</v>
      </c>
      <c r="N209" s="251">
        <v>0</v>
      </c>
      <c r="P209" s="171">
        <f t="shared" si="61"/>
        <v>0</v>
      </c>
    </row>
    <row r="210" spans="2:16" s="15" customFormat="1" ht="12">
      <c r="B210" s="325" t="s">
        <v>83</v>
      </c>
      <c r="C210" s="143">
        <v>0</v>
      </c>
      <c r="D210" s="179">
        <v>0</v>
      </c>
      <c r="E210" s="179">
        <v>0</v>
      </c>
      <c r="F210" s="179">
        <v>20</v>
      </c>
      <c r="G210" s="179">
        <v>74</v>
      </c>
      <c r="H210" s="177">
        <v>39</v>
      </c>
      <c r="I210" s="177">
        <v>0</v>
      </c>
      <c r="J210" s="177">
        <v>0</v>
      </c>
      <c r="K210" s="179">
        <v>48</v>
      </c>
      <c r="L210" s="177">
        <v>14</v>
      </c>
      <c r="M210" s="251">
        <v>35</v>
      </c>
      <c r="N210" s="251">
        <v>0</v>
      </c>
      <c r="P210" s="171">
        <f t="shared" si="61"/>
        <v>230</v>
      </c>
    </row>
    <row r="211" spans="2:16" s="15" customFormat="1" ht="12">
      <c r="B211" s="325" t="s">
        <v>84</v>
      </c>
      <c r="C211" s="143">
        <v>0</v>
      </c>
      <c r="D211" s="179">
        <v>0</v>
      </c>
      <c r="E211" s="179">
        <v>0</v>
      </c>
      <c r="F211" s="179">
        <v>0</v>
      </c>
      <c r="G211" s="179">
        <v>8</v>
      </c>
      <c r="H211" s="177">
        <v>8</v>
      </c>
      <c r="I211" s="177">
        <v>0</v>
      </c>
      <c r="J211" s="177">
        <v>0</v>
      </c>
      <c r="K211" s="179">
        <v>0</v>
      </c>
      <c r="L211" s="177">
        <v>20</v>
      </c>
      <c r="M211" s="251">
        <v>0</v>
      </c>
      <c r="N211" s="251">
        <v>0</v>
      </c>
      <c r="P211" s="171">
        <f t="shared" si="61"/>
        <v>36</v>
      </c>
    </row>
    <row r="212" spans="2:16" s="15" customFormat="1" ht="6.75" customHeight="1">
      <c r="B212" s="154"/>
      <c r="C212" s="180"/>
      <c r="D212" s="91"/>
      <c r="E212" s="91"/>
      <c r="F212" s="91"/>
      <c r="G212" s="91"/>
      <c r="H212" s="96"/>
      <c r="I212" s="96"/>
      <c r="J212" s="96"/>
      <c r="K212" s="91"/>
      <c r="L212" s="96"/>
      <c r="M212" s="293"/>
      <c r="N212" s="293"/>
      <c r="P212" s="21"/>
    </row>
    <row r="213" spans="2:16" s="15" customFormat="1" ht="12">
      <c r="B213" s="355" t="s">
        <v>6</v>
      </c>
      <c r="C213" s="500">
        <v>0</v>
      </c>
      <c r="D213" s="181">
        <v>0</v>
      </c>
      <c r="E213" s="181">
        <v>0</v>
      </c>
      <c r="F213" s="181">
        <v>1</v>
      </c>
      <c r="G213" s="181">
        <v>0</v>
      </c>
      <c r="H213" s="182">
        <v>0</v>
      </c>
      <c r="I213" s="182">
        <v>0</v>
      </c>
      <c r="J213" s="182">
        <v>0</v>
      </c>
      <c r="K213" s="181">
        <v>2</v>
      </c>
      <c r="L213" s="182">
        <v>0</v>
      </c>
      <c r="M213" s="182">
        <v>1</v>
      </c>
      <c r="N213" s="182">
        <v>0</v>
      </c>
      <c r="P213" s="171">
        <f t="shared" si="61"/>
        <v>4</v>
      </c>
    </row>
    <row r="214" spans="2:16" s="15" customFormat="1" ht="12">
      <c r="B214" s="355" t="s">
        <v>5</v>
      </c>
      <c r="C214" s="500">
        <v>0</v>
      </c>
      <c r="D214" s="181">
        <v>0</v>
      </c>
      <c r="E214" s="181">
        <v>0</v>
      </c>
      <c r="F214" s="181">
        <v>0</v>
      </c>
      <c r="G214" s="181">
        <v>0</v>
      </c>
      <c r="H214" s="182">
        <v>0</v>
      </c>
      <c r="I214" s="182">
        <v>0</v>
      </c>
      <c r="J214" s="182">
        <v>0</v>
      </c>
      <c r="K214" s="181">
        <v>0</v>
      </c>
      <c r="L214" s="182">
        <v>0</v>
      </c>
      <c r="M214" s="182">
        <v>0</v>
      </c>
      <c r="N214" s="182">
        <v>0</v>
      </c>
      <c r="P214" s="171">
        <f t="shared" si="61"/>
        <v>0</v>
      </c>
    </row>
    <row r="215" spans="2:16" s="15" customFormat="1" ht="12">
      <c r="B215" s="355" t="s">
        <v>85</v>
      </c>
      <c r="C215" s="500">
        <v>0</v>
      </c>
      <c r="D215" s="181">
        <v>0</v>
      </c>
      <c r="E215" s="181">
        <v>0</v>
      </c>
      <c r="F215" s="181">
        <v>15</v>
      </c>
      <c r="G215" s="181">
        <v>0</v>
      </c>
      <c r="H215" s="182">
        <v>0</v>
      </c>
      <c r="I215" s="182">
        <v>0</v>
      </c>
      <c r="J215" s="182">
        <v>0</v>
      </c>
      <c r="K215" s="181">
        <v>0</v>
      </c>
      <c r="L215" s="182">
        <v>0</v>
      </c>
      <c r="M215" s="182">
        <v>24</v>
      </c>
      <c r="N215" s="182">
        <v>0</v>
      </c>
      <c r="P215" s="171">
        <f t="shared" si="61"/>
        <v>39</v>
      </c>
    </row>
    <row r="216" spans="2:16" s="15" customFormat="1" ht="13.5" customHeight="1">
      <c r="B216" s="76"/>
      <c r="C216" s="133"/>
      <c r="D216" s="92"/>
      <c r="E216" s="92"/>
      <c r="F216" s="77"/>
      <c r="G216" s="77"/>
      <c r="H216" s="77"/>
      <c r="I216" s="77"/>
      <c r="J216" s="77"/>
      <c r="K216" s="77"/>
      <c r="L216" s="37"/>
      <c r="M216" s="37"/>
      <c r="N216" s="37"/>
      <c r="P216" s="73"/>
    </row>
    <row r="217" spans="2:16" s="15" customFormat="1" ht="14.25" customHeight="1">
      <c r="B217" s="78"/>
      <c r="C217" s="130"/>
      <c r="D217" s="30"/>
      <c r="E217" s="30"/>
      <c r="F217" s="30"/>
      <c r="G217" s="30"/>
      <c r="H217" s="30"/>
      <c r="I217" s="30"/>
      <c r="J217" s="30"/>
      <c r="K217" s="30"/>
      <c r="L217" s="21"/>
      <c r="M217" s="74"/>
      <c r="N217" s="74"/>
      <c r="P217" s="73"/>
    </row>
    <row r="218" spans="2:16" s="15" customFormat="1" ht="12" customHeight="1" thickBot="1">
      <c r="B218" s="79" t="s">
        <v>180</v>
      </c>
      <c r="C218" s="21"/>
      <c r="D218" s="80"/>
      <c r="E218" s="30"/>
      <c r="F218" s="30"/>
      <c r="G218" s="30"/>
      <c r="H218" s="30"/>
      <c r="I218" s="30"/>
      <c r="J218" s="30"/>
      <c r="K218" s="30"/>
      <c r="L218" s="21"/>
      <c r="M218" s="74"/>
      <c r="N218" s="74"/>
      <c r="P218" s="73"/>
    </row>
    <row r="219" spans="2:16" s="18" customFormat="1" ht="18" customHeight="1" thickBot="1" thickTop="1">
      <c r="B219" s="353" t="s">
        <v>86</v>
      </c>
      <c r="C219" s="67">
        <f aca="true" t="shared" si="63" ref="C219:N219">SUM(C222:C226)</f>
        <v>4</v>
      </c>
      <c r="D219" s="68">
        <f t="shared" si="63"/>
        <v>19</v>
      </c>
      <c r="E219" s="68">
        <f t="shared" si="63"/>
        <v>19</v>
      </c>
      <c r="F219" s="68">
        <f>SUM(F222:F226)</f>
        <v>32</v>
      </c>
      <c r="G219" s="68">
        <f t="shared" si="63"/>
        <v>23</v>
      </c>
      <c r="H219" s="68">
        <f t="shared" si="63"/>
        <v>18</v>
      </c>
      <c r="I219" s="68">
        <f t="shared" si="63"/>
        <v>15</v>
      </c>
      <c r="J219" s="68">
        <f t="shared" si="63"/>
        <v>13</v>
      </c>
      <c r="K219" s="68">
        <f t="shared" si="63"/>
        <v>33</v>
      </c>
      <c r="L219" s="68">
        <f t="shared" si="63"/>
        <v>13</v>
      </c>
      <c r="M219" s="68">
        <f t="shared" si="63"/>
        <v>21</v>
      </c>
      <c r="N219" s="68">
        <f t="shared" si="63"/>
        <v>2</v>
      </c>
      <c r="P219" s="70">
        <f>SUM(C219:N219)</f>
        <v>212</v>
      </c>
    </row>
    <row r="220" spans="2:16" s="18" customFormat="1" ht="8.25" customHeight="1" thickTop="1">
      <c r="B220" s="353"/>
      <c r="C220" s="64"/>
      <c r="D220" s="8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P220" s="73"/>
    </row>
    <row r="221" spans="2:16" s="18" customFormat="1" ht="15" customHeight="1">
      <c r="B221" s="356" t="s">
        <v>87</v>
      </c>
      <c r="C221" s="50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40"/>
      <c r="P221" s="21"/>
    </row>
    <row r="222" spans="2:16" s="18" customFormat="1" ht="15" customHeight="1">
      <c r="B222" s="72" t="s">
        <v>78</v>
      </c>
      <c r="C222" s="362">
        <v>1</v>
      </c>
      <c r="D222" s="362">
        <v>9</v>
      </c>
      <c r="E222" s="183">
        <v>14</v>
      </c>
      <c r="F222" s="183">
        <v>32</v>
      </c>
      <c r="G222" s="183">
        <v>22</v>
      </c>
      <c r="H222" s="183">
        <v>15</v>
      </c>
      <c r="I222" s="183">
        <v>8</v>
      </c>
      <c r="J222" s="183">
        <v>10</v>
      </c>
      <c r="K222" s="183">
        <v>32</v>
      </c>
      <c r="L222" s="183">
        <v>9</v>
      </c>
      <c r="M222" s="183">
        <v>17</v>
      </c>
      <c r="N222" s="183">
        <v>2</v>
      </c>
      <c r="P222" s="171">
        <f>SUM(C222:N222)</f>
        <v>171</v>
      </c>
    </row>
    <row r="223" spans="2:16" s="18" customFormat="1" ht="15" customHeight="1">
      <c r="B223" s="72" t="s">
        <v>67</v>
      </c>
      <c r="C223" s="362">
        <v>3</v>
      </c>
      <c r="D223" s="362">
        <v>1</v>
      </c>
      <c r="E223" s="183">
        <v>2</v>
      </c>
      <c r="F223" s="184">
        <v>0</v>
      </c>
      <c r="G223" s="183">
        <v>0</v>
      </c>
      <c r="H223" s="183">
        <v>0</v>
      </c>
      <c r="I223" s="183">
        <v>0</v>
      </c>
      <c r="J223" s="183">
        <v>2</v>
      </c>
      <c r="K223" s="183">
        <v>0</v>
      </c>
      <c r="L223" s="183">
        <v>1</v>
      </c>
      <c r="M223" s="183">
        <v>0</v>
      </c>
      <c r="N223" s="183">
        <v>0</v>
      </c>
      <c r="P223" s="171">
        <f>SUM(C223:N223)</f>
        <v>9</v>
      </c>
    </row>
    <row r="224" spans="2:16" s="18" customFormat="1" ht="15" customHeight="1">
      <c r="B224" s="72" t="s">
        <v>104</v>
      </c>
      <c r="C224" s="362">
        <v>0</v>
      </c>
      <c r="D224" s="362">
        <v>5</v>
      </c>
      <c r="E224" s="183">
        <v>1</v>
      </c>
      <c r="F224" s="183">
        <v>0</v>
      </c>
      <c r="G224" s="183">
        <v>0</v>
      </c>
      <c r="H224" s="183">
        <v>3</v>
      </c>
      <c r="I224" s="183">
        <v>7</v>
      </c>
      <c r="J224" s="183">
        <v>1</v>
      </c>
      <c r="K224" s="183">
        <v>1</v>
      </c>
      <c r="L224" s="183">
        <v>3</v>
      </c>
      <c r="M224" s="183">
        <v>0</v>
      </c>
      <c r="N224" s="183">
        <v>0</v>
      </c>
      <c r="P224" s="171">
        <f>SUM(C224:N224)</f>
        <v>21</v>
      </c>
    </row>
    <row r="225" spans="2:16" s="18" customFormat="1" ht="16.5" customHeight="1">
      <c r="B225" s="72" t="s">
        <v>65</v>
      </c>
      <c r="C225" s="362">
        <v>0</v>
      </c>
      <c r="D225" s="362">
        <v>1</v>
      </c>
      <c r="E225" s="183">
        <v>1</v>
      </c>
      <c r="F225" s="183">
        <v>0</v>
      </c>
      <c r="G225" s="183">
        <v>0</v>
      </c>
      <c r="H225" s="183">
        <v>0</v>
      </c>
      <c r="I225" s="183">
        <v>0</v>
      </c>
      <c r="J225" s="183">
        <v>0</v>
      </c>
      <c r="K225" s="183">
        <v>0</v>
      </c>
      <c r="L225" s="183">
        <v>0</v>
      </c>
      <c r="M225" s="183">
        <v>2</v>
      </c>
      <c r="N225" s="183">
        <v>0</v>
      </c>
      <c r="P225" s="171">
        <f>SUM(C225:N225)</f>
        <v>4</v>
      </c>
    </row>
    <row r="226" spans="2:16" s="18" customFormat="1" ht="16.5" customHeight="1">
      <c r="B226" s="72" t="s">
        <v>69</v>
      </c>
      <c r="C226" s="362">
        <v>0</v>
      </c>
      <c r="D226" s="362">
        <v>3</v>
      </c>
      <c r="E226" s="183">
        <v>1</v>
      </c>
      <c r="F226" s="183">
        <v>0</v>
      </c>
      <c r="G226" s="185">
        <v>1</v>
      </c>
      <c r="H226" s="183">
        <v>0</v>
      </c>
      <c r="I226" s="183">
        <v>0</v>
      </c>
      <c r="J226" s="183">
        <v>0</v>
      </c>
      <c r="K226" s="183">
        <v>0</v>
      </c>
      <c r="L226" s="183">
        <v>0</v>
      </c>
      <c r="M226" s="183">
        <v>2</v>
      </c>
      <c r="N226" s="183">
        <v>0</v>
      </c>
      <c r="P226" s="171">
        <f>SUM(C226:N226)</f>
        <v>7</v>
      </c>
    </row>
    <row r="227" spans="2:16" s="15" customFormat="1" ht="13.5" customHeight="1">
      <c r="B227" s="78"/>
      <c r="C227" s="130"/>
      <c r="D227" s="30"/>
      <c r="E227" s="30"/>
      <c r="F227" s="30"/>
      <c r="H227" s="30"/>
      <c r="I227" s="30"/>
      <c r="J227" s="30"/>
      <c r="K227" s="30"/>
      <c r="L227" s="21"/>
      <c r="M227" s="74"/>
      <c r="N227" s="74"/>
      <c r="P227" s="73"/>
    </row>
    <row r="228" spans="2:15" s="15" customFormat="1" ht="11.25">
      <c r="B228" s="62" t="s">
        <v>88</v>
      </c>
      <c r="C228" s="195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3"/>
    </row>
    <row r="229" spans="3:14" s="15" customFormat="1" ht="6.75" customHeight="1">
      <c r="C229" s="128"/>
      <c r="L229" s="40"/>
      <c r="M229" s="40"/>
      <c r="N229" s="40"/>
    </row>
    <row r="230" spans="2:14" s="15" customFormat="1" ht="12" thickBot="1">
      <c r="B230" s="64"/>
      <c r="C230" s="32">
        <v>1</v>
      </c>
      <c r="D230" s="32">
        <v>2</v>
      </c>
      <c r="E230" s="32">
        <v>3</v>
      </c>
      <c r="F230" s="32">
        <v>4</v>
      </c>
      <c r="G230" s="32">
        <v>5</v>
      </c>
      <c r="H230" s="32">
        <v>6</v>
      </c>
      <c r="I230" s="32">
        <v>7</v>
      </c>
      <c r="J230" s="32">
        <v>8</v>
      </c>
      <c r="K230" s="32">
        <v>9</v>
      </c>
      <c r="L230" s="32">
        <v>10</v>
      </c>
      <c r="M230" s="32">
        <v>11</v>
      </c>
      <c r="N230" s="32">
        <v>12</v>
      </c>
    </row>
    <row r="231" spans="2:16" s="15" customFormat="1" ht="13.5" thickBot="1" thickTop="1">
      <c r="B231" s="357" t="s">
        <v>89</v>
      </c>
      <c r="C231" s="139">
        <v>0</v>
      </c>
      <c r="D231" s="65">
        <v>0</v>
      </c>
      <c r="E231" s="65">
        <v>0</v>
      </c>
      <c r="F231" s="65">
        <v>0</v>
      </c>
      <c r="G231" s="65">
        <v>0</v>
      </c>
      <c r="H231" s="65">
        <v>0</v>
      </c>
      <c r="I231" s="65">
        <v>0</v>
      </c>
      <c r="J231" s="65">
        <v>0</v>
      </c>
      <c r="K231" s="65">
        <v>0</v>
      </c>
      <c r="L231" s="65">
        <v>0</v>
      </c>
      <c r="M231" s="65">
        <v>0</v>
      </c>
      <c r="N231" s="65">
        <v>0</v>
      </c>
      <c r="O231" s="66"/>
      <c r="P231" s="173">
        <f>SUM(C231:N231)</f>
        <v>0</v>
      </c>
    </row>
    <row r="232" spans="2:16" s="15" customFormat="1" ht="13.5" thickBot="1" thickTop="1">
      <c r="B232" s="357" t="s">
        <v>90</v>
      </c>
      <c r="C232" s="67">
        <v>0</v>
      </c>
      <c r="D232" s="68">
        <v>0</v>
      </c>
      <c r="E232" s="68">
        <v>8</v>
      </c>
      <c r="F232" s="68">
        <v>15</v>
      </c>
      <c r="G232" s="68">
        <v>15</v>
      </c>
      <c r="H232" s="68">
        <v>3</v>
      </c>
      <c r="I232" s="68">
        <v>2</v>
      </c>
      <c r="J232" s="68">
        <v>3</v>
      </c>
      <c r="K232" s="68">
        <v>0</v>
      </c>
      <c r="L232" s="68">
        <v>0</v>
      </c>
      <c r="M232" s="68">
        <v>0</v>
      </c>
      <c r="N232" s="68">
        <v>7</v>
      </c>
      <c r="P232" s="173">
        <f>SUM(C232:N232)</f>
        <v>53</v>
      </c>
    </row>
    <row r="233" spans="2:16" s="15" customFormat="1" ht="13.5" thickBot="1" thickTop="1">
      <c r="B233" s="357" t="s">
        <v>266</v>
      </c>
      <c r="C233" s="67">
        <v>0</v>
      </c>
      <c r="D233" s="68">
        <v>2</v>
      </c>
      <c r="E233" s="68">
        <v>4</v>
      </c>
      <c r="F233" s="68">
        <v>7</v>
      </c>
      <c r="G233" s="68">
        <v>7</v>
      </c>
      <c r="H233" s="68">
        <v>11</v>
      </c>
      <c r="I233" s="68">
        <v>0</v>
      </c>
      <c r="J233" s="68">
        <v>6</v>
      </c>
      <c r="K233" s="68">
        <v>14</v>
      </c>
      <c r="L233" s="68">
        <v>0</v>
      </c>
      <c r="M233" s="68">
        <v>9</v>
      </c>
      <c r="N233" s="68">
        <v>4</v>
      </c>
      <c r="O233" s="61"/>
      <c r="P233" s="173">
        <f>SUM(C233:N233)</f>
        <v>64</v>
      </c>
    </row>
    <row r="234" spans="2:16" s="15" customFormat="1" ht="13.5" thickBot="1" thickTop="1">
      <c r="B234" s="357" t="s">
        <v>91</v>
      </c>
      <c r="C234" s="67">
        <v>6</v>
      </c>
      <c r="D234" s="68">
        <v>6</v>
      </c>
      <c r="E234" s="68">
        <v>26</v>
      </c>
      <c r="F234" s="68">
        <v>40</v>
      </c>
      <c r="G234" s="68">
        <v>34</v>
      </c>
      <c r="H234" s="68">
        <v>41</v>
      </c>
      <c r="I234" s="68">
        <v>7</v>
      </c>
      <c r="J234" s="68">
        <v>41</v>
      </c>
      <c r="K234" s="68">
        <v>44</v>
      </c>
      <c r="L234" s="68">
        <v>36</v>
      </c>
      <c r="M234" s="68">
        <v>37</v>
      </c>
      <c r="N234" s="68">
        <v>0</v>
      </c>
      <c r="O234" s="61"/>
      <c r="P234" s="173">
        <f>SUM(C234:N234)</f>
        <v>318</v>
      </c>
    </row>
    <row r="235" spans="2:16" s="15" customFormat="1" ht="13.5" thickBot="1" thickTop="1">
      <c r="B235" s="357" t="s">
        <v>72</v>
      </c>
      <c r="C235" s="67">
        <v>0</v>
      </c>
      <c r="D235" s="68">
        <v>2</v>
      </c>
      <c r="E235" s="68">
        <v>4</v>
      </c>
      <c r="F235" s="68">
        <v>7</v>
      </c>
      <c r="G235" s="68">
        <v>7</v>
      </c>
      <c r="H235" s="68">
        <v>11</v>
      </c>
      <c r="I235" s="68">
        <v>0</v>
      </c>
      <c r="J235" s="68">
        <v>6</v>
      </c>
      <c r="K235" s="68">
        <v>14</v>
      </c>
      <c r="L235" s="68">
        <v>0</v>
      </c>
      <c r="M235" s="68">
        <v>9</v>
      </c>
      <c r="N235" s="68">
        <v>4</v>
      </c>
      <c r="O235" s="61"/>
      <c r="P235" s="173">
        <f>SUM(C235:N235)</f>
        <v>64</v>
      </c>
    </row>
    <row r="236" spans="2:14" s="15" customFormat="1" ht="6" customHeight="1" thickBot="1" thickTop="1">
      <c r="B236" s="351"/>
      <c r="C236" s="197"/>
      <c r="D236" s="141"/>
      <c r="E236" s="141"/>
      <c r="G236" s="141"/>
      <c r="H236" s="18"/>
      <c r="I236" s="18"/>
      <c r="J236" s="18"/>
      <c r="K236" s="18"/>
      <c r="L236" s="18"/>
      <c r="M236" s="18"/>
      <c r="N236" s="18"/>
    </row>
    <row r="237" spans="2:16" s="15" customFormat="1" ht="13.5" thickBot="1" thickTop="1">
      <c r="B237" s="352" t="s">
        <v>75</v>
      </c>
      <c r="C237" s="171">
        <f aca="true" t="shared" si="64" ref="C237:H237">SUM(C231:C235)</f>
        <v>6</v>
      </c>
      <c r="D237" s="171">
        <f t="shared" si="64"/>
        <v>10</v>
      </c>
      <c r="E237" s="171">
        <f t="shared" si="64"/>
        <v>42</v>
      </c>
      <c r="F237" s="186">
        <f t="shared" si="64"/>
        <v>69</v>
      </c>
      <c r="G237" s="171">
        <f t="shared" si="64"/>
        <v>63</v>
      </c>
      <c r="H237" s="171">
        <f t="shared" si="64"/>
        <v>66</v>
      </c>
      <c r="I237" s="171">
        <f>SUM(I231:I235)</f>
        <v>9</v>
      </c>
      <c r="J237" s="171">
        <f>SUM(J231:J235)</f>
        <v>56</v>
      </c>
      <c r="K237" s="171">
        <f>SUM(K231:K235)</f>
        <v>72</v>
      </c>
      <c r="L237" s="171">
        <f>SUM(L231:L236)</f>
        <v>36</v>
      </c>
      <c r="M237" s="171">
        <f>SUM(M231:M236)</f>
        <v>55</v>
      </c>
      <c r="N237" s="171">
        <f>SUM(N231:N236)</f>
        <v>15</v>
      </c>
      <c r="P237" s="46">
        <f>SUM(C237:N237)</f>
        <v>499</v>
      </c>
    </row>
    <row r="238" spans="2:16" s="15" customFormat="1" ht="13.5" thickBot="1" thickTop="1">
      <c r="B238" s="352" t="s">
        <v>92</v>
      </c>
      <c r="C238" s="186">
        <f>SUM(C239:C240)</f>
        <v>40</v>
      </c>
      <c r="D238" s="186">
        <f>SUM(D239:D240)</f>
        <v>52</v>
      </c>
      <c r="E238" s="186">
        <f>SUM(E239:E240)</f>
        <v>69</v>
      </c>
      <c r="F238" s="186">
        <f>SUM(F239:F240)</f>
        <v>75</v>
      </c>
      <c r="G238" s="186">
        <f>SUM(G239:G240)</f>
        <v>43</v>
      </c>
      <c r="H238" s="186">
        <f>SUM(G239:G240)</f>
        <v>43</v>
      </c>
      <c r="I238" s="186">
        <f aca="true" t="shared" si="65" ref="I238:N238">SUM(I239:I240)</f>
        <v>33</v>
      </c>
      <c r="J238" s="186">
        <f t="shared" si="65"/>
        <v>55</v>
      </c>
      <c r="K238" s="186">
        <f t="shared" si="65"/>
        <v>60</v>
      </c>
      <c r="L238" s="186">
        <f t="shared" si="65"/>
        <v>56</v>
      </c>
      <c r="M238" s="186">
        <f t="shared" si="65"/>
        <v>49</v>
      </c>
      <c r="N238" s="186">
        <f t="shared" si="65"/>
        <v>45</v>
      </c>
      <c r="O238" s="61"/>
      <c r="P238" s="46">
        <f>SUM(C238:N238)</f>
        <v>620</v>
      </c>
    </row>
    <row r="239" spans="2:16" s="15" customFormat="1" ht="12.75" thickTop="1">
      <c r="B239" s="154" t="s">
        <v>52</v>
      </c>
      <c r="C239" s="187">
        <v>38</v>
      </c>
      <c r="D239" s="187">
        <v>42</v>
      </c>
      <c r="E239" s="187">
        <v>41</v>
      </c>
      <c r="F239" s="187">
        <v>50</v>
      </c>
      <c r="G239" s="187">
        <v>17</v>
      </c>
      <c r="H239" s="187">
        <v>30</v>
      </c>
      <c r="I239" s="187">
        <v>23</v>
      </c>
      <c r="J239" s="187">
        <v>20</v>
      </c>
      <c r="K239" s="187">
        <v>31</v>
      </c>
      <c r="L239" s="187">
        <v>29</v>
      </c>
      <c r="M239" s="187">
        <v>14</v>
      </c>
      <c r="N239" s="187">
        <v>15</v>
      </c>
      <c r="O239" s="61"/>
      <c r="P239" s="250">
        <f>SUM(C239:N239)</f>
        <v>350</v>
      </c>
    </row>
    <row r="240" spans="2:16" s="15" customFormat="1" ht="12">
      <c r="B240" s="155" t="s">
        <v>53</v>
      </c>
      <c r="C240" s="188">
        <v>2</v>
      </c>
      <c r="D240" s="188">
        <v>10</v>
      </c>
      <c r="E240" s="188">
        <v>28</v>
      </c>
      <c r="F240" s="188">
        <v>25</v>
      </c>
      <c r="G240" s="188">
        <v>26</v>
      </c>
      <c r="H240" s="188">
        <v>25</v>
      </c>
      <c r="I240" s="188">
        <v>10</v>
      </c>
      <c r="J240" s="188">
        <v>35</v>
      </c>
      <c r="K240" s="188">
        <v>29</v>
      </c>
      <c r="L240" s="188">
        <v>27</v>
      </c>
      <c r="M240" s="188">
        <v>35</v>
      </c>
      <c r="N240" s="188">
        <v>30</v>
      </c>
      <c r="P240" s="251">
        <f>SUM(C240:N240)</f>
        <v>282</v>
      </c>
    </row>
    <row r="241" spans="3:14" s="15" customFormat="1" ht="15" customHeight="1">
      <c r="C241" s="128"/>
      <c r="L241" s="40"/>
      <c r="M241" s="18"/>
      <c r="N241" s="18"/>
    </row>
    <row r="242" spans="2:15" s="15" customFormat="1" ht="11.25">
      <c r="B242" s="62" t="s">
        <v>93</v>
      </c>
      <c r="C242" s="195"/>
      <c r="D242" s="62"/>
      <c r="E242" s="62"/>
      <c r="F242" s="62"/>
      <c r="G242" s="62"/>
      <c r="H242" s="62"/>
      <c r="I242" s="62"/>
      <c r="J242" s="62"/>
      <c r="K242" s="62"/>
      <c r="L242" s="62"/>
      <c r="M242" s="296"/>
      <c r="N242" s="296"/>
      <c r="O242" s="63"/>
    </row>
    <row r="243" spans="3:14" s="15" customFormat="1" ht="5.25" customHeight="1">
      <c r="C243" s="128"/>
      <c r="L243" s="40"/>
      <c r="M243" s="18"/>
      <c r="N243" s="18"/>
    </row>
    <row r="244" spans="2:14" s="15" customFormat="1" ht="12" thickBot="1">
      <c r="B244" s="64"/>
      <c r="C244" s="32">
        <v>1</v>
      </c>
      <c r="D244" s="32">
        <v>2</v>
      </c>
      <c r="E244" s="32">
        <v>3</v>
      </c>
      <c r="F244" s="32">
        <v>4</v>
      </c>
      <c r="G244" s="32">
        <v>5</v>
      </c>
      <c r="H244" s="32">
        <v>6</v>
      </c>
      <c r="I244" s="32">
        <v>7</v>
      </c>
      <c r="J244" s="32">
        <v>8</v>
      </c>
      <c r="K244" s="32">
        <v>9</v>
      </c>
      <c r="L244" s="32">
        <v>10</v>
      </c>
      <c r="M244" s="32">
        <v>11</v>
      </c>
      <c r="N244" s="32">
        <v>12</v>
      </c>
    </row>
    <row r="245" spans="2:16" s="15" customFormat="1" ht="13.5" thickBot="1" thickTop="1">
      <c r="B245" s="350" t="s">
        <v>94</v>
      </c>
      <c r="C245" s="139">
        <v>16</v>
      </c>
      <c r="D245" s="65">
        <v>37</v>
      </c>
      <c r="E245" s="65">
        <v>13</v>
      </c>
      <c r="F245" s="65">
        <v>15</v>
      </c>
      <c r="G245" s="65">
        <v>20</v>
      </c>
      <c r="H245" s="65">
        <v>20</v>
      </c>
      <c r="I245" s="65">
        <v>18</v>
      </c>
      <c r="J245" s="65">
        <v>11</v>
      </c>
      <c r="K245" s="65">
        <v>7</v>
      </c>
      <c r="L245" s="65">
        <v>10</v>
      </c>
      <c r="M245" s="65">
        <v>10</v>
      </c>
      <c r="N245" s="65">
        <v>2</v>
      </c>
      <c r="O245" s="66"/>
      <c r="P245" s="173">
        <f>SUM(C245:N245)</f>
        <v>179</v>
      </c>
    </row>
    <row r="246" spans="2:16" s="15" customFormat="1" ht="13.5" thickBot="1" thickTop="1">
      <c r="B246" s="350" t="s">
        <v>95</v>
      </c>
      <c r="C246" s="67">
        <v>19</v>
      </c>
      <c r="D246" s="68">
        <v>40</v>
      </c>
      <c r="E246" s="68">
        <v>18</v>
      </c>
      <c r="F246" s="68">
        <v>14</v>
      </c>
      <c r="G246" s="68">
        <v>47</v>
      </c>
      <c r="H246" s="68">
        <v>32</v>
      </c>
      <c r="I246" s="68">
        <v>31</v>
      </c>
      <c r="J246" s="68">
        <v>19</v>
      </c>
      <c r="K246" s="68">
        <v>15</v>
      </c>
      <c r="L246" s="68">
        <v>17</v>
      </c>
      <c r="M246" s="68">
        <v>29</v>
      </c>
      <c r="N246" s="68">
        <v>9</v>
      </c>
      <c r="P246" s="173">
        <f aca="true" t="shared" si="66" ref="P246:P253">SUM(C246:N246)</f>
        <v>290</v>
      </c>
    </row>
    <row r="247" spans="2:16" s="15" customFormat="1" ht="13.5" thickBot="1" thickTop="1">
      <c r="B247" s="350" t="s">
        <v>96</v>
      </c>
      <c r="C247" s="67">
        <v>1</v>
      </c>
      <c r="D247" s="68">
        <v>1</v>
      </c>
      <c r="E247" s="68">
        <v>2</v>
      </c>
      <c r="F247" s="68">
        <v>3</v>
      </c>
      <c r="G247" s="68">
        <v>3</v>
      </c>
      <c r="H247" s="68">
        <v>3</v>
      </c>
      <c r="I247" s="68">
        <v>0</v>
      </c>
      <c r="J247" s="68">
        <v>2</v>
      </c>
      <c r="K247" s="68">
        <v>1</v>
      </c>
      <c r="L247" s="68">
        <v>0</v>
      </c>
      <c r="M247" s="68">
        <v>0</v>
      </c>
      <c r="N247" s="68">
        <v>0</v>
      </c>
      <c r="O247" s="61"/>
      <c r="P247" s="173">
        <f t="shared" si="66"/>
        <v>16</v>
      </c>
    </row>
    <row r="248" spans="2:16" s="15" customFormat="1" ht="13.5" thickBot="1" thickTop="1">
      <c r="B248" s="350" t="s">
        <v>97</v>
      </c>
      <c r="C248" s="67">
        <v>0</v>
      </c>
      <c r="D248" s="68">
        <v>0</v>
      </c>
      <c r="E248" s="68">
        <v>1</v>
      </c>
      <c r="F248" s="68">
        <v>1</v>
      </c>
      <c r="G248" s="68">
        <v>0</v>
      </c>
      <c r="H248" s="68">
        <v>2</v>
      </c>
      <c r="I248" s="68">
        <v>0</v>
      </c>
      <c r="J248" s="68">
        <v>0</v>
      </c>
      <c r="K248" s="68">
        <v>0</v>
      </c>
      <c r="L248" s="68">
        <v>0</v>
      </c>
      <c r="M248" s="68">
        <v>2</v>
      </c>
      <c r="N248" s="68">
        <v>1</v>
      </c>
      <c r="O248" s="61"/>
      <c r="P248" s="173">
        <f t="shared" si="66"/>
        <v>7</v>
      </c>
    </row>
    <row r="249" spans="2:16" s="15" customFormat="1" ht="13.5" customHeight="1" thickBot="1" thickTop="1">
      <c r="B249" s="350" t="s">
        <v>74</v>
      </c>
      <c r="C249" s="67">
        <v>0</v>
      </c>
      <c r="D249" s="68">
        <v>0</v>
      </c>
      <c r="E249" s="68">
        <v>10</v>
      </c>
      <c r="F249" s="68">
        <v>15</v>
      </c>
      <c r="G249" s="68">
        <v>13</v>
      </c>
      <c r="H249" s="68">
        <v>14</v>
      </c>
      <c r="I249" s="68">
        <v>15</v>
      </c>
      <c r="J249" s="68">
        <v>18</v>
      </c>
      <c r="K249" s="68">
        <v>5</v>
      </c>
      <c r="L249" s="68">
        <v>5</v>
      </c>
      <c r="M249" s="68">
        <v>5</v>
      </c>
      <c r="N249" s="68">
        <v>0</v>
      </c>
      <c r="O249" s="61"/>
      <c r="P249" s="173">
        <f t="shared" si="66"/>
        <v>100</v>
      </c>
    </row>
    <row r="250" spans="2:16" s="15" customFormat="1" ht="13.5" thickBot="1" thickTop="1">
      <c r="B250" s="350" t="s">
        <v>161</v>
      </c>
      <c r="C250" s="67">
        <v>14</v>
      </c>
      <c r="D250" s="68">
        <v>42</v>
      </c>
      <c r="E250" s="68">
        <v>32</v>
      </c>
      <c r="F250" s="68">
        <v>35</v>
      </c>
      <c r="G250" s="68">
        <v>37</v>
      </c>
      <c r="H250" s="68">
        <v>35</v>
      </c>
      <c r="I250" s="68">
        <v>25</v>
      </c>
      <c r="J250" s="68">
        <v>21</v>
      </c>
      <c r="K250" s="68">
        <v>10</v>
      </c>
      <c r="L250" s="68">
        <v>21</v>
      </c>
      <c r="M250" s="68">
        <v>15</v>
      </c>
      <c r="N250" s="68">
        <v>12</v>
      </c>
      <c r="O250" s="61"/>
      <c r="P250" s="173">
        <f t="shared" si="66"/>
        <v>299</v>
      </c>
    </row>
    <row r="251" spans="2:16" s="15" customFormat="1" ht="13.5" thickBot="1" thickTop="1">
      <c r="B251" s="350" t="s">
        <v>98</v>
      </c>
      <c r="C251" s="67">
        <v>7</v>
      </c>
      <c r="D251" s="68">
        <v>11</v>
      </c>
      <c r="E251" s="68">
        <v>15</v>
      </c>
      <c r="F251" s="68">
        <v>20</v>
      </c>
      <c r="G251" s="68">
        <v>20</v>
      </c>
      <c r="H251" s="68">
        <v>22</v>
      </c>
      <c r="I251" s="68">
        <v>24</v>
      </c>
      <c r="J251" s="68">
        <v>23</v>
      </c>
      <c r="K251" s="68">
        <v>5</v>
      </c>
      <c r="L251" s="68">
        <v>0</v>
      </c>
      <c r="M251" s="68">
        <v>5</v>
      </c>
      <c r="N251" s="68">
        <v>5</v>
      </c>
      <c r="O251" s="61"/>
      <c r="P251" s="173">
        <f t="shared" si="66"/>
        <v>157</v>
      </c>
    </row>
    <row r="252" spans="2:16" s="15" customFormat="1" ht="13.5" thickBot="1" thickTop="1">
      <c r="B252" s="350" t="s">
        <v>162</v>
      </c>
      <c r="C252" s="145">
        <v>2</v>
      </c>
      <c r="D252" s="69">
        <v>2</v>
      </c>
      <c r="E252" s="69">
        <v>3</v>
      </c>
      <c r="F252" s="69">
        <v>1</v>
      </c>
      <c r="G252" s="69">
        <v>2</v>
      </c>
      <c r="H252" s="69">
        <v>2</v>
      </c>
      <c r="I252" s="69">
        <v>1</v>
      </c>
      <c r="J252" s="69">
        <v>3</v>
      </c>
      <c r="K252" s="69">
        <v>1</v>
      </c>
      <c r="L252" s="69">
        <v>0</v>
      </c>
      <c r="M252" s="69">
        <v>0</v>
      </c>
      <c r="N252" s="69">
        <v>0</v>
      </c>
      <c r="O252" s="61"/>
      <c r="P252" s="173">
        <f t="shared" si="66"/>
        <v>17</v>
      </c>
    </row>
    <row r="253" spans="2:16" s="15" customFormat="1" ht="13.5" customHeight="1" thickBot="1" thickTop="1">
      <c r="B253" s="351" t="s">
        <v>332</v>
      </c>
      <c r="C253" s="145">
        <v>0</v>
      </c>
      <c r="D253" s="69">
        <v>0</v>
      </c>
      <c r="E253" s="69">
        <v>0</v>
      </c>
      <c r="F253" s="69">
        <v>0</v>
      </c>
      <c r="G253" s="69">
        <v>0</v>
      </c>
      <c r="H253" s="69">
        <v>0</v>
      </c>
      <c r="I253" s="69">
        <v>0</v>
      </c>
      <c r="J253" s="69">
        <v>0</v>
      </c>
      <c r="K253" s="69">
        <v>0</v>
      </c>
      <c r="L253" s="69">
        <v>0</v>
      </c>
      <c r="M253" s="69">
        <v>35</v>
      </c>
      <c r="N253" s="69">
        <v>0</v>
      </c>
      <c r="P253" s="173">
        <f t="shared" si="66"/>
        <v>35</v>
      </c>
    </row>
    <row r="254" spans="2:16" s="15" customFormat="1" ht="13.5" thickBot="1" thickTop="1">
      <c r="B254" s="352" t="s">
        <v>75</v>
      </c>
      <c r="C254" s="173">
        <f aca="true" t="shared" si="67" ref="C254:H254">SUM(C245:C252)</f>
        <v>59</v>
      </c>
      <c r="D254" s="173">
        <f t="shared" si="67"/>
        <v>133</v>
      </c>
      <c r="E254" s="173">
        <f t="shared" si="67"/>
        <v>94</v>
      </c>
      <c r="F254" s="173">
        <f t="shared" si="67"/>
        <v>104</v>
      </c>
      <c r="G254" s="173">
        <f t="shared" si="67"/>
        <v>142</v>
      </c>
      <c r="H254" s="171">
        <f t="shared" si="67"/>
        <v>130</v>
      </c>
      <c r="I254" s="171">
        <f aca="true" t="shared" si="68" ref="I254:N254">SUM(I245:I252)</f>
        <v>114</v>
      </c>
      <c r="J254" s="171">
        <f t="shared" si="68"/>
        <v>97</v>
      </c>
      <c r="K254" s="173">
        <f t="shared" si="68"/>
        <v>44</v>
      </c>
      <c r="L254" s="173">
        <f t="shared" si="68"/>
        <v>53</v>
      </c>
      <c r="M254" s="173">
        <f>SUM(M245:M253)</f>
        <v>101</v>
      </c>
      <c r="N254" s="173">
        <f t="shared" si="68"/>
        <v>29</v>
      </c>
      <c r="P254" s="84">
        <f>SUM(C254:N254)</f>
        <v>1100</v>
      </c>
    </row>
    <row r="255" spans="2:16" s="15" customFormat="1" ht="12.75" thickTop="1">
      <c r="B255" s="352" t="s">
        <v>92</v>
      </c>
      <c r="C255" s="186">
        <f>SUM(C256:C258)</f>
        <v>45</v>
      </c>
      <c r="D255" s="186">
        <f>SUM(D256:D258)</f>
        <v>93</v>
      </c>
      <c r="E255" s="186">
        <v>0</v>
      </c>
      <c r="F255" s="186">
        <f>SUM(F256:F258)</f>
        <v>80</v>
      </c>
      <c r="G255" s="186">
        <f>SUM(G256:G258)</f>
        <v>75</v>
      </c>
      <c r="H255" s="186">
        <f>SUM(H256:H257:H258)</f>
        <v>65</v>
      </c>
      <c r="I255" s="186">
        <f aca="true" t="shared" si="69" ref="I255:N255">SUM(I256:I258)</f>
        <v>0</v>
      </c>
      <c r="J255" s="186">
        <f t="shared" si="69"/>
        <v>36</v>
      </c>
      <c r="K255" s="186">
        <f t="shared" si="69"/>
        <v>11</v>
      </c>
      <c r="L255" s="186">
        <f t="shared" si="69"/>
        <v>20</v>
      </c>
      <c r="M255" s="186">
        <f t="shared" si="69"/>
        <v>13</v>
      </c>
      <c r="N255" s="186">
        <f t="shared" si="69"/>
        <v>13</v>
      </c>
      <c r="O255" s="85"/>
      <c r="P255" s="84">
        <f>SUM(C255:N255)</f>
        <v>451</v>
      </c>
    </row>
    <row r="256" spans="2:16" s="18" customFormat="1" ht="12">
      <c r="B256" s="358" t="s">
        <v>52</v>
      </c>
      <c r="C256" s="363">
        <v>20</v>
      </c>
      <c r="D256" s="363">
        <v>33</v>
      </c>
      <c r="E256" s="189">
        <v>17</v>
      </c>
      <c r="F256" s="189">
        <v>20</v>
      </c>
      <c r="G256" s="189">
        <v>20</v>
      </c>
      <c r="H256" s="189">
        <v>18</v>
      </c>
      <c r="I256" s="189">
        <v>0</v>
      </c>
      <c r="J256" s="189">
        <v>10</v>
      </c>
      <c r="K256" s="189">
        <v>5</v>
      </c>
      <c r="L256" s="189">
        <v>8</v>
      </c>
      <c r="M256" s="189">
        <v>5</v>
      </c>
      <c r="N256" s="189">
        <v>5</v>
      </c>
      <c r="P256" s="171">
        <f>SUM(D256:O256)</f>
        <v>141</v>
      </c>
    </row>
    <row r="257" spans="2:16" s="18" customFormat="1" ht="12">
      <c r="B257" s="359" t="s">
        <v>53</v>
      </c>
      <c r="C257" s="364">
        <v>25</v>
      </c>
      <c r="D257" s="364">
        <v>60</v>
      </c>
      <c r="E257" s="170">
        <v>56</v>
      </c>
      <c r="F257" s="170">
        <v>57</v>
      </c>
      <c r="G257" s="170">
        <v>50</v>
      </c>
      <c r="H257" s="87">
        <v>45</v>
      </c>
      <c r="I257" s="87">
        <v>0</v>
      </c>
      <c r="J257" s="87">
        <v>25</v>
      </c>
      <c r="K257" s="170">
        <v>5</v>
      </c>
      <c r="L257" s="170">
        <v>10</v>
      </c>
      <c r="M257" s="170">
        <v>6</v>
      </c>
      <c r="N257" s="170">
        <v>5</v>
      </c>
      <c r="P257" s="171">
        <f>SUM(D257:O257)</f>
        <v>319</v>
      </c>
    </row>
    <row r="258" spans="2:16" s="18" customFormat="1" ht="12">
      <c r="B258" s="360" t="s">
        <v>163</v>
      </c>
      <c r="C258" s="365">
        <v>0</v>
      </c>
      <c r="D258" s="365">
        <v>0</v>
      </c>
      <c r="E258" s="87">
        <v>1</v>
      </c>
      <c r="F258" s="87">
        <v>3</v>
      </c>
      <c r="G258" s="87">
        <v>5</v>
      </c>
      <c r="H258" s="87">
        <v>2</v>
      </c>
      <c r="I258" s="87">
        <v>0</v>
      </c>
      <c r="J258" s="87">
        <v>1</v>
      </c>
      <c r="K258" s="87">
        <v>1</v>
      </c>
      <c r="L258" s="87">
        <v>2</v>
      </c>
      <c r="M258" s="87">
        <v>2</v>
      </c>
      <c r="N258" s="87">
        <v>3</v>
      </c>
      <c r="P258" s="34"/>
    </row>
    <row r="259" spans="3:13" s="18" customFormat="1" ht="14.25">
      <c r="C259" s="198"/>
      <c r="E259" s="144"/>
      <c r="F259" s="144"/>
      <c r="G259" s="144"/>
      <c r="H259" s="144"/>
      <c r="I259" s="144"/>
      <c r="J259" s="144"/>
      <c r="K259" s="144"/>
      <c r="L259" s="63"/>
      <c r="M259" s="93"/>
    </row>
    <row r="260" spans="2:15" s="15" customFormat="1" ht="11.25">
      <c r="B260" s="62" t="s">
        <v>99</v>
      </c>
      <c r="C260" s="195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3"/>
    </row>
    <row r="261" spans="3:14" s="15" customFormat="1" ht="6.75" customHeight="1">
      <c r="C261" s="128"/>
      <c r="L261" s="40"/>
      <c r="M261" s="18"/>
      <c r="N261" s="18"/>
    </row>
    <row r="262" spans="2:14" s="15" customFormat="1" ht="12" thickBot="1">
      <c r="B262" s="64"/>
      <c r="C262" s="32">
        <v>1</v>
      </c>
      <c r="D262" s="32">
        <v>2</v>
      </c>
      <c r="E262" s="32">
        <v>3</v>
      </c>
      <c r="F262" s="32">
        <v>4</v>
      </c>
      <c r="G262" s="32">
        <v>5</v>
      </c>
      <c r="H262" s="32">
        <v>6</v>
      </c>
      <c r="I262" s="32">
        <v>7</v>
      </c>
      <c r="J262" s="32">
        <v>8</v>
      </c>
      <c r="K262" s="32">
        <v>9</v>
      </c>
      <c r="L262" s="32">
        <v>10</v>
      </c>
      <c r="M262" s="32">
        <v>11</v>
      </c>
      <c r="N262" s="32">
        <v>12</v>
      </c>
    </row>
    <row r="263" spans="2:16" s="15" customFormat="1" ht="13.5" thickBot="1" thickTop="1">
      <c r="B263" s="350" t="s">
        <v>257</v>
      </c>
      <c r="C263" s="139">
        <v>0</v>
      </c>
      <c r="D263" s="65">
        <v>0</v>
      </c>
      <c r="E263" s="65">
        <v>1</v>
      </c>
      <c r="F263" s="65">
        <v>2</v>
      </c>
      <c r="G263" s="65">
        <v>1</v>
      </c>
      <c r="H263" s="65">
        <v>1</v>
      </c>
      <c r="I263" s="65">
        <v>2</v>
      </c>
      <c r="J263" s="65">
        <v>0</v>
      </c>
      <c r="K263" s="65">
        <v>0</v>
      </c>
      <c r="L263" s="65">
        <v>3</v>
      </c>
      <c r="M263" s="65">
        <v>0</v>
      </c>
      <c r="N263" s="65">
        <v>0</v>
      </c>
      <c r="O263" s="66"/>
      <c r="P263" s="212">
        <f>SUM(C263:N263)</f>
        <v>10</v>
      </c>
    </row>
    <row r="264" spans="2:16" s="15" customFormat="1" ht="13.5" thickBot="1" thickTop="1">
      <c r="B264" s="350" t="s">
        <v>108</v>
      </c>
      <c r="C264" s="67">
        <v>0</v>
      </c>
      <c r="D264" s="68">
        <v>0</v>
      </c>
      <c r="E264" s="68">
        <v>0</v>
      </c>
      <c r="F264" s="68">
        <v>3</v>
      </c>
      <c r="G264" s="68">
        <v>2</v>
      </c>
      <c r="H264" s="68">
        <v>0</v>
      </c>
      <c r="I264" s="68">
        <v>0</v>
      </c>
      <c r="J264" s="68">
        <v>3</v>
      </c>
      <c r="K264" s="68">
        <v>0</v>
      </c>
      <c r="L264" s="68">
        <v>0</v>
      </c>
      <c r="M264" s="68">
        <v>0</v>
      </c>
      <c r="N264" s="68">
        <v>0</v>
      </c>
      <c r="P264" s="212">
        <f>SUM(C264:N264)</f>
        <v>8</v>
      </c>
    </row>
    <row r="265" spans="2:16" s="15" customFormat="1" ht="13.5" thickBot="1" thickTop="1">
      <c r="B265" s="350" t="s">
        <v>276</v>
      </c>
      <c r="C265" s="67">
        <v>0</v>
      </c>
      <c r="D265" s="68">
        <v>0</v>
      </c>
      <c r="E265" s="68">
        <v>0</v>
      </c>
      <c r="F265" s="68">
        <v>0</v>
      </c>
      <c r="G265" s="68">
        <v>0</v>
      </c>
      <c r="H265" s="68">
        <v>0</v>
      </c>
      <c r="I265" s="68">
        <v>0</v>
      </c>
      <c r="J265" s="68">
        <v>0</v>
      </c>
      <c r="K265" s="68">
        <v>0</v>
      </c>
      <c r="L265" s="68">
        <v>0</v>
      </c>
      <c r="M265" s="68">
        <v>0</v>
      </c>
      <c r="N265" s="68">
        <v>0</v>
      </c>
      <c r="P265" s="212"/>
    </row>
    <row r="266" spans="2:16" s="15" customFormat="1" ht="13.5" thickBot="1" thickTop="1">
      <c r="B266" s="350" t="s">
        <v>229</v>
      </c>
      <c r="C266" s="67">
        <v>7</v>
      </c>
      <c r="D266" s="68">
        <v>20</v>
      </c>
      <c r="E266" s="68">
        <v>15</v>
      </c>
      <c r="F266" s="68">
        <v>21</v>
      </c>
      <c r="G266" s="68">
        <v>22</v>
      </c>
      <c r="H266" s="68">
        <v>24</v>
      </c>
      <c r="I266" s="68">
        <v>26</v>
      </c>
      <c r="J266" s="68">
        <v>18</v>
      </c>
      <c r="K266" s="68">
        <v>22</v>
      </c>
      <c r="L266" s="68">
        <v>20</v>
      </c>
      <c r="M266" s="68">
        <v>26</v>
      </c>
      <c r="N266" s="68">
        <v>10</v>
      </c>
      <c r="P266" s="212"/>
    </row>
    <row r="267" spans="2:16" s="15" customFormat="1" ht="13.5" thickBot="1" thickTop="1">
      <c r="B267" s="350" t="s">
        <v>98</v>
      </c>
      <c r="C267" s="67">
        <v>0</v>
      </c>
      <c r="D267" s="68">
        <v>0</v>
      </c>
      <c r="E267" s="68">
        <v>0</v>
      </c>
      <c r="F267" s="68">
        <v>0</v>
      </c>
      <c r="G267" s="68">
        <v>0</v>
      </c>
      <c r="H267" s="68">
        <v>0</v>
      </c>
      <c r="I267" s="68">
        <v>0</v>
      </c>
      <c r="J267" s="68">
        <v>0</v>
      </c>
      <c r="K267" s="68">
        <v>4</v>
      </c>
      <c r="L267" s="68">
        <v>0</v>
      </c>
      <c r="M267" s="68">
        <v>6</v>
      </c>
      <c r="N267" s="68">
        <v>1</v>
      </c>
      <c r="O267" s="61"/>
      <c r="P267" s="212">
        <f>SUM(C267:N267)</f>
        <v>11</v>
      </c>
    </row>
    <row r="268" spans="2:16" s="15" customFormat="1" ht="13.5" customHeight="1" thickBot="1" thickTop="1">
      <c r="B268" s="351" t="s">
        <v>333</v>
      </c>
      <c r="C268" s="199"/>
      <c r="D268" s="18"/>
      <c r="E268" s="18"/>
      <c r="F268" s="18"/>
      <c r="G268" s="18"/>
      <c r="H268" s="18"/>
      <c r="I268" s="18"/>
      <c r="J268" s="18"/>
      <c r="K268" s="18"/>
      <c r="L268" s="40"/>
      <c r="M268" s="40"/>
      <c r="N268" s="171">
        <v>1</v>
      </c>
      <c r="P268" s="30"/>
    </row>
    <row r="269" spans="2:16" s="15" customFormat="1" ht="13.5" thickBot="1" thickTop="1">
      <c r="B269" s="352" t="s">
        <v>75</v>
      </c>
      <c r="C269" s="171">
        <f aca="true" t="shared" si="70" ref="C269:M269">SUM(C263:C267)</f>
        <v>7</v>
      </c>
      <c r="D269" s="171">
        <f t="shared" si="70"/>
        <v>20</v>
      </c>
      <c r="E269" s="171">
        <f t="shared" si="70"/>
        <v>16</v>
      </c>
      <c r="F269" s="171">
        <f t="shared" si="70"/>
        <v>26</v>
      </c>
      <c r="G269" s="171">
        <f t="shared" si="70"/>
        <v>25</v>
      </c>
      <c r="H269" s="171">
        <f t="shared" si="70"/>
        <v>25</v>
      </c>
      <c r="I269" s="171">
        <f t="shared" si="70"/>
        <v>28</v>
      </c>
      <c r="J269" s="171">
        <f t="shared" si="70"/>
        <v>21</v>
      </c>
      <c r="K269" s="171">
        <f t="shared" si="70"/>
        <v>26</v>
      </c>
      <c r="L269" s="171">
        <f t="shared" si="70"/>
        <v>23</v>
      </c>
      <c r="M269" s="171">
        <f t="shared" si="70"/>
        <v>32</v>
      </c>
      <c r="N269" s="171">
        <f>SUM(N263:N268)</f>
        <v>12</v>
      </c>
      <c r="P269" s="70">
        <f>SUM(C269:N269)</f>
        <v>261</v>
      </c>
    </row>
    <row r="270" spans="2:16" s="15" customFormat="1" ht="12.75" thickTop="1">
      <c r="B270" s="352" t="s">
        <v>92</v>
      </c>
      <c r="C270" s="186">
        <f aca="true" t="shared" si="71" ref="C270:N270">SUM(C271:C272)</f>
        <v>5</v>
      </c>
      <c r="D270" s="186">
        <f t="shared" si="71"/>
        <v>0</v>
      </c>
      <c r="E270" s="186">
        <f t="shared" si="71"/>
        <v>14</v>
      </c>
      <c r="F270" s="186">
        <f t="shared" si="71"/>
        <v>46</v>
      </c>
      <c r="G270" s="186">
        <f t="shared" si="71"/>
        <v>44</v>
      </c>
      <c r="H270" s="186">
        <f t="shared" si="71"/>
        <v>18</v>
      </c>
      <c r="I270" s="186">
        <f t="shared" si="71"/>
        <v>25</v>
      </c>
      <c r="J270" s="186">
        <f t="shared" si="71"/>
        <v>28</v>
      </c>
      <c r="K270" s="186">
        <f t="shared" si="71"/>
        <v>37</v>
      </c>
      <c r="L270" s="186">
        <f t="shared" si="71"/>
        <v>37</v>
      </c>
      <c r="M270" s="186">
        <f t="shared" si="71"/>
        <v>37</v>
      </c>
      <c r="N270" s="186">
        <f t="shared" si="71"/>
        <v>19</v>
      </c>
      <c r="O270" s="61"/>
      <c r="P270" s="84">
        <f>SUM(C270:N270)</f>
        <v>310</v>
      </c>
    </row>
    <row r="271" spans="2:16" s="15" customFormat="1" ht="12">
      <c r="B271" s="154" t="s">
        <v>52</v>
      </c>
      <c r="C271" s="189">
        <v>5</v>
      </c>
      <c r="D271" s="187">
        <v>0</v>
      </c>
      <c r="E271" s="187">
        <v>14</v>
      </c>
      <c r="F271" s="187">
        <v>46</v>
      </c>
      <c r="G271" s="232">
        <v>44</v>
      </c>
      <c r="H271" s="187">
        <v>18</v>
      </c>
      <c r="I271" s="187">
        <v>25</v>
      </c>
      <c r="J271" s="187">
        <v>28</v>
      </c>
      <c r="K271" s="187">
        <v>35</v>
      </c>
      <c r="L271" s="187">
        <v>37</v>
      </c>
      <c r="M271" s="187">
        <v>37</v>
      </c>
      <c r="N271" s="187">
        <v>19</v>
      </c>
      <c r="O271" s="61"/>
      <c r="P271" s="252">
        <f>SUM(C271:N271)</f>
        <v>308</v>
      </c>
    </row>
    <row r="272" spans="2:16" s="15" customFormat="1" ht="12">
      <c r="B272" s="155" t="s">
        <v>53</v>
      </c>
      <c r="C272" s="87">
        <v>0</v>
      </c>
      <c r="D272" s="187">
        <v>0</v>
      </c>
      <c r="E272" s="187">
        <v>0</v>
      </c>
      <c r="F272" s="187">
        <v>0</v>
      </c>
      <c r="G272" s="187">
        <v>0</v>
      </c>
      <c r="H272" s="187">
        <v>0</v>
      </c>
      <c r="I272" s="187">
        <v>0</v>
      </c>
      <c r="J272" s="187">
        <v>0</v>
      </c>
      <c r="K272" s="187">
        <v>2</v>
      </c>
      <c r="L272" s="187">
        <v>0</v>
      </c>
      <c r="M272" s="187">
        <v>0</v>
      </c>
      <c r="N272" s="187">
        <v>0</v>
      </c>
      <c r="O272" s="61"/>
      <c r="P272" s="252">
        <v>0</v>
      </c>
    </row>
    <row r="273" spans="2:16" s="15" customFormat="1" ht="12">
      <c r="B273" s="155"/>
      <c r="C273" s="71"/>
      <c r="D273" s="82"/>
      <c r="E273" s="82"/>
      <c r="F273" s="82"/>
      <c r="G273" s="82"/>
      <c r="H273" s="82"/>
      <c r="I273" s="82"/>
      <c r="J273" s="82"/>
      <c r="K273" s="82"/>
      <c r="L273" s="82"/>
      <c r="M273" s="291"/>
      <c r="N273" s="291"/>
      <c r="O273" s="61"/>
      <c r="P273" s="75"/>
    </row>
    <row r="274" spans="2:16" s="15" customFormat="1" ht="12">
      <c r="B274" s="353" t="s">
        <v>100</v>
      </c>
      <c r="C274" s="233">
        <f>SUM(C275:C276)</f>
        <v>0</v>
      </c>
      <c r="D274" s="233">
        <f aca="true" t="shared" si="72" ref="D274:N274">SUM(D275:D276)</f>
        <v>0</v>
      </c>
      <c r="E274" s="233">
        <v>0</v>
      </c>
      <c r="F274" s="233">
        <f t="shared" si="72"/>
        <v>0</v>
      </c>
      <c r="G274" s="233">
        <f t="shared" si="72"/>
        <v>0</v>
      </c>
      <c r="H274" s="233">
        <f t="shared" si="72"/>
        <v>0</v>
      </c>
      <c r="I274" s="233">
        <f t="shared" si="72"/>
        <v>0</v>
      </c>
      <c r="J274" s="233">
        <f t="shared" si="72"/>
        <v>0</v>
      </c>
      <c r="K274" s="233">
        <f t="shared" si="72"/>
        <v>0</v>
      </c>
      <c r="L274" s="233">
        <f t="shared" si="72"/>
        <v>0</v>
      </c>
      <c r="M274" s="233">
        <f t="shared" si="72"/>
        <v>0</v>
      </c>
      <c r="N274" s="233">
        <f t="shared" si="72"/>
        <v>0</v>
      </c>
      <c r="O274" s="61"/>
      <c r="P274" s="231">
        <f>SUM(C274:N274)</f>
        <v>0</v>
      </c>
    </row>
    <row r="275" spans="2:16" s="15" customFormat="1" ht="12">
      <c r="B275" s="154" t="s">
        <v>52</v>
      </c>
      <c r="C275" s="189">
        <v>0</v>
      </c>
      <c r="D275" s="187">
        <v>0</v>
      </c>
      <c r="E275" s="187">
        <v>0</v>
      </c>
      <c r="F275" s="187">
        <v>0</v>
      </c>
      <c r="G275" s="187">
        <v>0</v>
      </c>
      <c r="H275" s="187">
        <v>0</v>
      </c>
      <c r="I275" s="187">
        <v>0</v>
      </c>
      <c r="J275" s="187">
        <v>0</v>
      </c>
      <c r="K275" s="187">
        <v>0</v>
      </c>
      <c r="L275" s="187">
        <v>0</v>
      </c>
      <c r="M275" s="187">
        <v>0</v>
      </c>
      <c r="N275" s="187">
        <v>0</v>
      </c>
      <c r="O275" s="61"/>
      <c r="P275" s="212">
        <f>SUM(C275:N275)</f>
        <v>0</v>
      </c>
    </row>
    <row r="276" spans="2:16" s="15" customFormat="1" ht="12">
      <c r="B276" s="155" t="s">
        <v>53</v>
      </c>
      <c r="C276" s="87">
        <v>0</v>
      </c>
      <c r="D276" s="187">
        <v>0</v>
      </c>
      <c r="E276" s="187">
        <v>0</v>
      </c>
      <c r="F276" s="187">
        <v>0</v>
      </c>
      <c r="G276" s="187">
        <v>0</v>
      </c>
      <c r="H276" s="187">
        <v>0</v>
      </c>
      <c r="I276" s="187">
        <v>0</v>
      </c>
      <c r="J276" s="187">
        <v>0</v>
      </c>
      <c r="K276" s="187">
        <v>0</v>
      </c>
      <c r="L276" s="187">
        <v>0</v>
      </c>
      <c r="M276" s="187">
        <v>0</v>
      </c>
      <c r="N276" s="187">
        <v>0</v>
      </c>
      <c r="O276" s="61"/>
      <c r="P276" s="212">
        <f>SUM(C276:N276)</f>
        <v>0</v>
      </c>
    </row>
    <row r="277" spans="2:16" s="15" customFormat="1" ht="11.25">
      <c r="B277" s="83"/>
      <c r="C277" s="128"/>
      <c r="D277" s="82"/>
      <c r="E277" s="82"/>
      <c r="F277" s="82"/>
      <c r="G277" s="82"/>
      <c r="H277" s="82"/>
      <c r="I277" s="82"/>
      <c r="J277" s="82"/>
      <c r="K277" s="82"/>
      <c r="L277" s="82"/>
      <c r="M277" s="291"/>
      <c r="N277" s="291"/>
      <c r="O277" s="61"/>
      <c r="P277" s="36"/>
    </row>
    <row r="278" spans="2:16" s="15" customFormat="1" ht="11.25">
      <c r="B278" s="86"/>
      <c r="C278" s="128"/>
      <c r="L278" s="40"/>
      <c r="M278" s="18"/>
      <c r="N278" s="18"/>
      <c r="P278" s="42"/>
    </row>
    <row r="279" spans="2:16" s="15" customFormat="1" ht="11.25">
      <c r="B279" s="62" t="s">
        <v>101</v>
      </c>
      <c r="C279" s="195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3"/>
      <c r="P279" s="42"/>
    </row>
    <row r="280" spans="3:16" s="15" customFormat="1" ht="5.25" customHeight="1">
      <c r="C280" s="128"/>
      <c r="L280" s="40"/>
      <c r="M280" s="18"/>
      <c r="N280" s="18"/>
      <c r="P280" s="42"/>
    </row>
    <row r="281" spans="2:16" s="15" customFormat="1" ht="12" thickBot="1">
      <c r="B281" s="64"/>
      <c r="C281" s="32">
        <v>1</v>
      </c>
      <c r="D281" s="32">
        <v>2</v>
      </c>
      <c r="E281" s="32">
        <v>3</v>
      </c>
      <c r="F281" s="32">
        <v>4</v>
      </c>
      <c r="G281" s="32">
        <v>5</v>
      </c>
      <c r="H281" s="32">
        <v>6</v>
      </c>
      <c r="I281" s="32">
        <v>7</v>
      </c>
      <c r="J281" s="32">
        <v>8</v>
      </c>
      <c r="K281" s="32">
        <v>9</v>
      </c>
      <c r="L281" s="32">
        <v>10</v>
      </c>
      <c r="M281" s="32">
        <v>11</v>
      </c>
      <c r="N281" s="32">
        <v>12</v>
      </c>
      <c r="O281" s="234"/>
      <c r="P281" s="234"/>
    </row>
    <row r="282" spans="2:16" s="15" customFormat="1" ht="22.5" customHeight="1" thickBot="1" thickTop="1">
      <c r="B282" s="350" t="s">
        <v>72</v>
      </c>
      <c r="C282" s="235">
        <v>2</v>
      </c>
      <c r="D282" s="236">
        <v>2</v>
      </c>
      <c r="E282" s="236">
        <v>2</v>
      </c>
      <c r="F282" s="236">
        <v>3</v>
      </c>
      <c r="G282" s="236">
        <v>5</v>
      </c>
      <c r="H282" s="236">
        <v>1</v>
      </c>
      <c r="I282" s="236">
        <v>2</v>
      </c>
      <c r="J282" s="236">
        <v>2</v>
      </c>
      <c r="K282" s="236">
        <v>18</v>
      </c>
      <c r="L282" s="236">
        <v>1</v>
      </c>
      <c r="M282" s="236">
        <v>3</v>
      </c>
      <c r="N282" s="236">
        <v>2</v>
      </c>
      <c r="O282" s="66"/>
      <c r="P282" s="212">
        <f>SUM(C282:N282)</f>
        <v>43</v>
      </c>
    </row>
    <row r="283" spans="2:16" s="15" customFormat="1" ht="13.5" thickBot="1" thickTop="1">
      <c r="B283" s="350" t="s">
        <v>91</v>
      </c>
      <c r="C283" s="237">
        <v>7</v>
      </c>
      <c r="D283" s="238">
        <v>11</v>
      </c>
      <c r="E283" s="238">
        <v>16</v>
      </c>
      <c r="F283" s="238">
        <v>22</v>
      </c>
      <c r="G283" s="238">
        <v>18</v>
      </c>
      <c r="H283" s="238">
        <v>36</v>
      </c>
      <c r="I283" s="238">
        <v>14</v>
      </c>
      <c r="J283" s="238">
        <v>26</v>
      </c>
      <c r="K283" s="238">
        <v>42</v>
      </c>
      <c r="L283" s="238">
        <v>8</v>
      </c>
      <c r="M283" s="238">
        <v>24</v>
      </c>
      <c r="N283" s="238">
        <v>5</v>
      </c>
      <c r="O283" s="234"/>
      <c r="P283" s="212">
        <f>SUM(C283:N283)</f>
        <v>229</v>
      </c>
    </row>
    <row r="284" spans="2:16" s="15" customFormat="1" ht="13.5" thickBot="1" thickTop="1">
      <c r="B284" s="350" t="s">
        <v>98</v>
      </c>
      <c r="C284" s="237">
        <v>3</v>
      </c>
      <c r="D284" s="238">
        <v>5</v>
      </c>
      <c r="E284" s="238">
        <v>6</v>
      </c>
      <c r="F284" s="238">
        <v>9</v>
      </c>
      <c r="G284" s="238">
        <v>12</v>
      </c>
      <c r="H284" s="238">
        <v>22</v>
      </c>
      <c r="I284" s="238">
        <v>13</v>
      </c>
      <c r="J284" s="238">
        <v>2</v>
      </c>
      <c r="K284" s="238">
        <v>25</v>
      </c>
      <c r="L284" s="238">
        <v>27</v>
      </c>
      <c r="M284" s="238">
        <v>10</v>
      </c>
      <c r="N284" s="238">
        <v>3</v>
      </c>
      <c r="O284" s="234"/>
      <c r="P284" s="212">
        <f>SUM(C284:N284)</f>
        <v>137</v>
      </c>
    </row>
    <row r="285" spans="2:16" s="15" customFormat="1" ht="4.5" customHeight="1" thickBot="1" thickTop="1">
      <c r="B285" s="351"/>
      <c r="C285" s="239"/>
      <c r="D285" s="240"/>
      <c r="E285" s="240"/>
      <c r="F285" s="240"/>
      <c r="G285" s="240"/>
      <c r="H285" s="240"/>
      <c r="I285" s="240"/>
      <c r="J285" s="240"/>
      <c r="K285" s="240"/>
      <c r="L285" s="240"/>
      <c r="M285" s="240"/>
      <c r="N285" s="240"/>
      <c r="O285" s="234"/>
      <c r="P285" s="234"/>
    </row>
    <row r="286" spans="2:16" s="15" customFormat="1" ht="13.5" thickBot="1" thickTop="1">
      <c r="B286" s="352" t="s">
        <v>75</v>
      </c>
      <c r="C286" s="289">
        <f>SUM(C282:C285)</f>
        <v>12</v>
      </c>
      <c r="D286" s="289">
        <f>SUM(D282:D285)</f>
        <v>18</v>
      </c>
      <c r="E286" s="289">
        <f aca="true" t="shared" si="73" ref="E286:M286">SUM(E282:E285)</f>
        <v>24</v>
      </c>
      <c r="F286" s="289">
        <f t="shared" si="73"/>
        <v>34</v>
      </c>
      <c r="G286" s="289">
        <f t="shared" si="73"/>
        <v>35</v>
      </c>
      <c r="H286" s="289">
        <f t="shared" si="73"/>
        <v>59</v>
      </c>
      <c r="I286" s="289">
        <f t="shared" si="73"/>
        <v>29</v>
      </c>
      <c r="J286" s="289">
        <f t="shared" si="73"/>
        <v>30</v>
      </c>
      <c r="K286" s="289">
        <f t="shared" si="73"/>
        <v>85</v>
      </c>
      <c r="L286" s="289">
        <f t="shared" si="73"/>
        <v>36</v>
      </c>
      <c r="M286" s="289">
        <f t="shared" si="73"/>
        <v>37</v>
      </c>
      <c r="N286" s="289">
        <f>SUM(N282:N285)</f>
        <v>10</v>
      </c>
      <c r="O286" s="234"/>
      <c r="P286" s="70">
        <f>SUM(C286:N286)</f>
        <v>409</v>
      </c>
    </row>
    <row r="287" spans="2:16" s="15" customFormat="1" ht="12.75" thickTop="1">
      <c r="B287" s="352" t="s">
        <v>92</v>
      </c>
      <c r="C287" s="289">
        <f>SUM(C288:C289)</f>
        <v>10</v>
      </c>
      <c r="D287" s="289">
        <f>SUM(D288:D289)</f>
        <v>16</v>
      </c>
      <c r="E287" s="289">
        <f aca="true" t="shared" si="74" ref="E287:N287">SUM(E288:E289)</f>
        <v>21</v>
      </c>
      <c r="F287" s="289">
        <f t="shared" si="74"/>
        <v>20</v>
      </c>
      <c r="G287" s="289">
        <f t="shared" si="74"/>
        <v>19</v>
      </c>
      <c r="H287" s="289">
        <f t="shared" si="74"/>
        <v>23</v>
      </c>
      <c r="I287" s="289">
        <f t="shared" si="74"/>
        <v>23</v>
      </c>
      <c r="J287" s="289">
        <f t="shared" si="74"/>
        <v>27</v>
      </c>
      <c r="K287" s="289">
        <f t="shared" si="74"/>
        <v>20</v>
      </c>
      <c r="L287" s="289">
        <f t="shared" si="74"/>
        <v>23</v>
      </c>
      <c r="M287" s="289">
        <f t="shared" si="74"/>
        <v>20</v>
      </c>
      <c r="N287" s="289">
        <f t="shared" si="74"/>
        <v>10</v>
      </c>
      <c r="O287" s="234"/>
      <c r="P287" s="84">
        <f>SUM(C287:N287)</f>
        <v>232</v>
      </c>
    </row>
    <row r="288" spans="2:16" s="15" customFormat="1" ht="13.5" customHeight="1">
      <c r="B288" s="358" t="s">
        <v>52</v>
      </c>
      <c r="C288" s="213">
        <v>7</v>
      </c>
      <c r="D288" s="213">
        <v>11</v>
      </c>
      <c r="E288" s="213">
        <v>13</v>
      </c>
      <c r="F288" s="213">
        <v>15</v>
      </c>
      <c r="G288" s="213">
        <v>12</v>
      </c>
      <c r="H288" s="213">
        <v>14</v>
      </c>
      <c r="I288" s="213">
        <v>15</v>
      </c>
      <c r="J288" s="213">
        <v>17</v>
      </c>
      <c r="K288" s="213">
        <v>9</v>
      </c>
      <c r="L288" s="213">
        <v>10</v>
      </c>
      <c r="M288" s="213">
        <v>11</v>
      </c>
      <c r="N288" s="213">
        <v>6</v>
      </c>
      <c r="O288" s="241"/>
      <c r="P288" s="176">
        <f>SUM(C288:O288)</f>
        <v>140</v>
      </c>
    </row>
    <row r="289" spans="2:16" s="15" customFormat="1" ht="15" customHeight="1">
      <c r="B289" s="359" t="s">
        <v>53</v>
      </c>
      <c r="C289" s="213">
        <v>3</v>
      </c>
      <c r="D289" s="213">
        <v>5</v>
      </c>
      <c r="E289" s="213">
        <v>8</v>
      </c>
      <c r="F289" s="213">
        <v>5</v>
      </c>
      <c r="G289" s="213">
        <v>7</v>
      </c>
      <c r="H289" s="213">
        <v>9</v>
      </c>
      <c r="I289" s="213">
        <v>8</v>
      </c>
      <c r="J289" s="213">
        <v>10</v>
      </c>
      <c r="K289" s="213">
        <v>11</v>
      </c>
      <c r="L289" s="213">
        <v>13</v>
      </c>
      <c r="M289" s="213">
        <v>9</v>
      </c>
      <c r="N289" s="213">
        <v>4</v>
      </c>
      <c r="O289" s="241"/>
      <c r="P289" s="176">
        <f>SUM(C289:O289)</f>
        <v>92</v>
      </c>
    </row>
    <row r="290" spans="2:16" s="15" customFormat="1" ht="13.5" customHeight="1">
      <c r="B290" s="86"/>
      <c r="C290" s="132"/>
      <c r="D290" s="82"/>
      <c r="L290" s="40"/>
      <c r="M290" s="18"/>
      <c r="N290" s="291"/>
      <c r="P290" s="42"/>
    </row>
    <row r="291" spans="2:14" s="15" customFormat="1" ht="11.25" hidden="1">
      <c r="B291" s="61"/>
      <c r="C291" s="132"/>
      <c r="D291" s="82"/>
      <c r="L291" s="40"/>
      <c r="M291" s="18"/>
      <c r="N291" s="18"/>
    </row>
    <row r="292" spans="2:14" s="15" customFormat="1" ht="11.25" hidden="1">
      <c r="B292" s="61"/>
      <c r="C292" s="132"/>
      <c r="D292" s="82"/>
      <c r="L292" s="40"/>
      <c r="M292" s="18"/>
      <c r="N292" s="18"/>
    </row>
    <row r="293" spans="2:14" s="15" customFormat="1" ht="11.25" hidden="1">
      <c r="B293" s="86"/>
      <c r="C293" s="132"/>
      <c r="D293" s="82"/>
      <c r="L293" s="40"/>
      <c r="M293" s="18"/>
      <c r="N293" s="18"/>
    </row>
    <row r="294" spans="2:16" s="15" customFormat="1" ht="11.25" customHeight="1">
      <c r="B294" s="215"/>
      <c r="C294" s="216"/>
      <c r="D294" s="216"/>
      <c r="E294" s="216"/>
      <c r="F294" s="217"/>
      <c r="G294" s="217"/>
      <c r="H294" s="218"/>
      <c r="I294" s="218"/>
      <c r="J294" s="219"/>
      <c r="K294" s="219"/>
      <c r="L294" s="279"/>
      <c r="M294" s="220"/>
      <c r="N294" s="220"/>
      <c r="O294" s="221"/>
      <c r="P294" s="220"/>
    </row>
    <row r="295" spans="1:16" s="15" customFormat="1" ht="23.25" customHeight="1">
      <c r="A295" s="163">
        <v>2</v>
      </c>
      <c r="B295" s="610" t="s">
        <v>154</v>
      </c>
      <c r="C295" s="610"/>
      <c r="D295" s="610"/>
      <c r="E295" s="610"/>
      <c r="F295" s="610"/>
      <c r="G295" s="610"/>
      <c r="H295" s="610"/>
      <c r="I295" s="610"/>
      <c r="J295" s="610"/>
      <c r="K295" s="610"/>
      <c r="L295" s="610"/>
      <c r="M295" s="610"/>
      <c r="N295" s="610"/>
      <c r="O295" s="158"/>
      <c r="P295" s="158"/>
    </row>
    <row r="296" spans="2:14" s="15" customFormat="1" ht="6" customHeight="1">
      <c r="B296" s="31"/>
      <c r="C296" s="92"/>
      <c r="L296" s="40"/>
      <c r="M296" s="18"/>
      <c r="N296" s="18"/>
    </row>
    <row r="297" spans="2:14" s="15" customFormat="1" ht="16.5" customHeight="1">
      <c r="B297" s="609" t="s">
        <v>113</v>
      </c>
      <c r="C297" s="609"/>
      <c r="D297" s="609"/>
      <c r="E297" s="609"/>
      <c r="F297" s="609"/>
      <c r="G297" s="609"/>
      <c r="H297" s="609"/>
      <c r="I297" s="609"/>
      <c r="J297" s="609"/>
      <c r="K297" s="609"/>
      <c r="L297" s="609"/>
      <c r="M297" s="609"/>
      <c r="N297" s="609"/>
    </row>
    <row r="298" spans="2:14" s="15" customFormat="1" ht="16.5" customHeight="1">
      <c r="B298" s="157"/>
      <c r="C298" s="608" t="s">
        <v>118</v>
      </c>
      <c r="D298" s="608"/>
      <c r="E298" s="608"/>
      <c r="F298" s="608"/>
      <c r="G298" s="608"/>
      <c r="H298" s="608"/>
      <c r="I298" s="608"/>
      <c r="J298" s="608"/>
      <c r="K298" s="608"/>
      <c r="L298" s="608"/>
      <c r="M298" s="608"/>
      <c r="N298" s="608"/>
    </row>
    <row r="299" spans="3:16" s="15" customFormat="1" ht="11.25">
      <c r="C299" s="146">
        <v>1</v>
      </c>
      <c r="D299" s="146">
        <v>2</v>
      </c>
      <c r="E299" s="146">
        <v>3</v>
      </c>
      <c r="F299" s="146">
        <v>4</v>
      </c>
      <c r="G299" s="146">
        <v>5</v>
      </c>
      <c r="H299" s="146">
        <v>6</v>
      </c>
      <c r="I299" s="146">
        <v>7</v>
      </c>
      <c r="J299" s="146">
        <v>8</v>
      </c>
      <c r="K299" s="146">
        <v>9</v>
      </c>
      <c r="L299" s="74">
        <v>10</v>
      </c>
      <c r="M299" s="74">
        <v>11</v>
      </c>
      <c r="N299" s="74">
        <v>12</v>
      </c>
      <c r="O299" s="42"/>
      <c r="P299" s="211" t="s">
        <v>0</v>
      </c>
    </row>
    <row r="300" spans="2:16" s="15" customFormat="1" ht="12" customHeight="1">
      <c r="B300" s="361" t="s">
        <v>128</v>
      </c>
      <c r="C300" s="488">
        <v>0</v>
      </c>
      <c r="D300" s="488">
        <v>0</v>
      </c>
      <c r="E300" s="488">
        <v>0</v>
      </c>
      <c r="F300" s="488">
        <v>0</v>
      </c>
      <c r="G300" s="488">
        <v>0</v>
      </c>
      <c r="H300" s="488">
        <v>0</v>
      </c>
      <c r="I300" s="488">
        <v>0</v>
      </c>
      <c r="J300" s="587">
        <v>0</v>
      </c>
      <c r="K300" s="587">
        <v>0</v>
      </c>
      <c r="L300" s="488">
        <v>0</v>
      </c>
      <c r="M300" s="488">
        <v>1</v>
      </c>
      <c r="N300" s="488"/>
      <c r="P300" s="254">
        <f>SUM(C300:N300)</f>
        <v>1</v>
      </c>
    </row>
    <row r="301" spans="2:16" s="15" customFormat="1" ht="15" customHeight="1">
      <c r="B301" s="361" t="s">
        <v>129</v>
      </c>
      <c r="C301" s="488">
        <v>0</v>
      </c>
      <c r="D301" s="488">
        <v>125</v>
      </c>
      <c r="E301" s="488">
        <v>0</v>
      </c>
      <c r="F301" s="488">
        <v>0</v>
      </c>
      <c r="G301" s="488">
        <v>0</v>
      </c>
      <c r="H301" s="488">
        <v>0</v>
      </c>
      <c r="I301" s="488">
        <v>225</v>
      </c>
      <c r="J301" s="583">
        <v>113</v>
      </c>
      <c r="K301" s="583">
        <v>300</v>
      </c>
      <c r="L301" s="488">
        <v>125</v>
      </c>
      <c r="M301" s="488">
        <v>33</v>
      </c>
      <c r="N301" s="488">
        <v>193</v>
      </c>
      <c r="P301" s="254">
        <f>SUM(C301:N301)</f>
        <v>1114</v>
      </c>
    </row>
    <row r="302" spans="2:16" s="15" customFormat="1" ht="12">
      <c r="B302" s="361" t="s">
        <v>130</v>
      </c>
      <c r="C302" s="488">
        <v>0</v>
      </c>
      <c r="D302" s="488">
        <v>0</v>
      </c>
      <c r="E302" s="488">
        <v>0</v>
      </c>
      <c r="F302" s="488">
        <v>0</v>
      </c>
      <c r="G302" s="488">
        <v>0</v>
      </c>
      <c r="H302" s="488">
        <v>0</v>
      </c>
      <c r="I302" s="488">
        <v>0</v>
      </c>
      <c r="J302" s="488">
        <v>0</v>
      </c>
      <c r="K302" s="488">
        <v>0</v>
      </c>
      <c r="L302" s="488">
        <v>0</v>
      </c>
      <c r="M302" s="488">
        <v>0</v>
      </c>
      <c r="N302" s="488">
        <v>40</v>
      </c>
      <c r="P302" s="254">
        <f>SUM(C302:N302)</f>
        <v>40</v>
      </c>
    </row>
    <row r="303" spans="2:16" s="15" customFormat="1" ht="24.75" customHeight="1">
      <c r="B303" s="361" t="s">
        <v>131</v>
      </c>
      <c r="C303" s="488">
        <v>0</v>
      </c>
      <c r="D303" s="488">
        <v>0</v>
      </c>
      <c r="E303" s="488">
        <v>0</v>
      </c>
      <c r="F303" s="488">
        <v>0</v>
      </c>
      <c r="G303" s="488">
        <v>0</v>
      </c>
      <c r="H303" s="488">
        <v>0</v>
      </c>
      <c r="I303" s="488">
        <v>0</v>
      </c>
      <c r="J303" s="488">
        <v>0</v>
      </c>
      <c r="K303" s="488">
        <v>0</v>
      </c>
      <c r="L303" s="488">
        <v>0</v>
      </c>
      <c r="M303" s="611">
        <v>71</v>
      </c>
      <c r="N303" s="488"/>
      <c r="P303" s="254">
        <f>SUM(C303:N303)</f>
        <v>71</v>
      </c>
    </row>
    <row r="304" spans="2:16" s="15" customFormat="1" ht="24">
      <c r="B304" s="361" t="s">
        <v>132</v>
      </c>
      <c r="C304" s="488">
        <v>0</v>
      </c>
      <c r="D304" s="488">
        <v>0</v>
      </c>
      <c r="E304" s="488">
        <v>0</v>
      </c>
      <c r="F304" s="488">
        <v>0</v>
      </c>
      <c r="G304" s="488">
        <v>0</v>
      </c>
      <c r="H304" s="488">
        <v>0</v>
      </c>
      <c r="I304" s="488">
        <v>0</v>
      </c>
      <c r="J304" s="488">
        <v>0</v>
      </c>
      <c r="K304" s="488">
        <v>0</v>
      </c>
      <c r="L304" s="488">
        <v>0</v>
      </c>
      <c r="M304" s="612"/>
      <c r="N304" s="488"/>
      <c r="P304" s="254">
        <f>SUM(C304:N304)</f>
        <v>0</v>
      </c>
    </row>
    <row r="305" spans="3:16" s="15" customFormat="1" ht="15.75">
      <c r="C305" s="200"/>
      <c r="D305" s="22"/>
      <c r="E305" s="22"/>
      <c r="F305" s="22"/>
      <c r="G305" s="22"/>
      <c r="H305" s="174"/>
      <c r="I305" s="22"/>
      <c r="J305" s="22"/>
      <c r="K305" s="22"/>
      <c r="L305" s="280"/>
      <c r="M305" s="18"/>
      <c r="N305" s="18"/>
      <c r="P305" s="22"/>
    </row>
    <row r="306" spans="3:16" s="15" customFormat="1" ht="4.5" customHeight="1">
      <c r="C306" s="201"/>
      <c r="H306" s="156"/>
      <c r="L306" s="40"/>
      <c r="M306" s="18"/>
      <c r="N306" s="18"/>
      <c r="P306" s="22"/>
    </row>
    <row r="307" spans="2:16" s="15" customFormat="1" ht="15">
      <c r="B307" s="609" t="s">
        <v>114</v>
      </c>
      <c r="C307" s="609"/>
      <c r="D307" s="609"/>
      <c r="E307" s="609"/>
      <c r="F307" s="609"/>
      <c r="G307" s="609"/>
      <c r="H307" s="609"/>
      <c r="I307" s="609"/>
      <c r="J307" s="609"/>
      <c r="K307" s="609"/>
      <c r="L307" s="609"/>
      <c r="M307" s="609"/>
      <c r="N307" s="609"/>
      <c r="P307" s="22"/>
    </row>
    <row r="308" spans="3:16" s="15" customFormat="1" ht="13.5" customHeight="1">
      <c r="C308" s="608" t="s">
        <v>119</v>
      </c>
      <c r="D308" s="608"/>
      <c r="E308" s="608"/>
      <c r="F308" s="608"/>
      <c r="G308" s="608"/>
      <c r="H308" s="608"/>
      <c r="I308" s="608"/>
      <c r="J308" s="608"/>
      <c r="K308" s="608"/>
      <c r="L308" s="608"/>
      <c r="M308" s="608"/>
      <c r="N308" s="608"/>
      <c r="P308" s="22"/>
    </row>
    <row r="309" spans="3:16" s="15" customFormat="1" ht="11.25">
      <c r="C309" s="265">
        <v>1</v>
      </c>
      <c r="D309" s="265">
        <v>2</v>
      </c>
      <c r="E309" s="265">
        <v>3</v>
      </c>
      <c r="F309" s="265">
        <v>4</v>
      </c>
      <c r="G309" s="265">
        <v>5</v>
      </c>
      <c r="H309" s="265">
        <v>6</v>
      </c>
      <c r="I309" s="265">
        <v>7</v>
      </c>
      <c r="J309" s="265">
        <v>8</v>
      </c>
      <c r="K309" s="265">
        <v>9</v>
      </c>
      <c r="L309" s="281">
        <v>10</v>
      </c>
      <c r="M309" s="281">
        <v>11</v>
      </c>
      <c r="N309" s="281">
        <v>12</v>
      </c>
      <c r="P309" s="211" t="s">
        <v>0</v>
      </c>
    </row>
    <row r="310" spans="2:16" s="15" customFormat="1" ht="12">
      <c r="B310" s="351" t="s">
        <v>128</v>
      </c>
      <c r="C310" s="438">
        <v>0</v>
      </c>
      <c r="D310" s="438">
        <v>0</v>
      </c>
      <c r="E310" s="438">
        <v>0</v>
      </c>
      <c r="F310" s="438">
        <v>0</v>
      </c>
      <c r="G310" s="438">
        <v>0</v>
      </c>
      <c r="H310" s="438">
        <v>0</v>
      </c>
      <c r="I310" s="438">
        <v>0</v>
      </c>
      <c r="J310" s="42">
        <v>0</v>
      </c>
      <c r="K310" s="438">
        <v>0</v>
      </c>
      <c r="L310" s="488">
        <v>0</v>
      </c>
      <c r="M310" s="488">
        <v>0</v>
      </c>
      <c r="N310" s="488"/>
      <c r="P310" s="254">
        <f>SUM(C310:N310)</f>
        <v>0</v>
      </c>
    </row>
    <row r="311" spans="2:16" s="15" customFormat="1" ht="12">
      <c r="B311" s="351" t="s">
        <v>129</v>
      </c>
      <c r="C311" s="438">
        <v>0</v>
      </c>
      <c r="D311" s="438">
        <v>0</v>
      </c>
      <c r="E311" s="438">
        <v>0</v>
      </c>
      <c r="F311" s="438">
        <v>0</v>
      </c>
      <c r="G311" s="438">
        <v>0</v>
      </c>
      <c r="H311" s="564">
        <v>294732</v>
      </c>
      <c r="I311" s="438"/>
      <c r="J311" s="584">
        <v>284531</v>
      </c>
      <c r="K311" s="438">
        <v>737183</v>
      </c>
      <c r="L311" s="488">
        <v>98915</v>
      </c>
      <c r="M311" s="488">
        <v>40026</v>
      </c>
      <c r="N311" s="488">
        <v>42291</v>
      </c>
      <c r="P311" s="254">
        <f>SUM(C311:N311)</f>
        <v>1497678</v>
      </c>
    </row>
    <row r="312" spans="2:16" s="15" customFormat="1" ht="12">
      <c r="B312" s="351" t="s">
        <v>130</v>
      </c>
      <c r="C312" s="438">
        <v>0</v>
      </c>
      <c r="D312" s="438">
        <v>0</v>
      </c>
      <c r="E312" s="438">
        <v>0</v>
      </c>
      <c r="F312" s="438">
        <v>0</v>
      </c>
      <c r="G312" s="438">
        <v>0</v>
      </c>
      <c r="H312" s="438">
        <v>0</v>
      </c>
      <c r="I312" s="438">
        <v>0</v>
      </c>
      <c r="J312" s="589">
        <v>0</v>
      </c>
      <c r="K312" s="438">
        <v>0</v>
      </c>
      <c r="L312" s="488">
        <v>0</v>
      </c>
      <c r="M312" s="488">
        <v>0</v>
      </c>
      <c r="N312" s="488"/>
      <c r="P312" s="254">
        <f>SUM(C312:N312)</f>
        <v>0</v>
      </c>
    </row>
    <row r="313" spans="2:16" s="15" customFormat="1" ht="24">
      <c r="B313" s="430" t="s">
        <v>209</v>
      </c>
      <c r="C313" s="438">
        <v>0</v>
      </c>
      <c r="D313" s="438">
        <v>0</v>
      </c>
      <c r="E313" s="438">
        <v>0</v>
      </c>
      <c r="F313" s="438">
        <v>0</v>
      </c>
      <c r="G313" s="438">
        <v>0</v>
      </c>
      <c r="H313" s="488">
        <v>0</v>
      </c>
      <c r="I313" s="438">
        <v>0</v>
      </c>
      <c r="J313" s="589">
        <v>0</v>
      </c>
      <c r="K313" s="438">
        <v>0</v>
      </c>
      <c r="L313" s="488">
        <v>0</v>
      </c>
      <c r="M313" s="488">
        <v>0</v>
      </c>
      <c r="N313" s="488"/>
      <c r="P313" s="254">
        <f>SUM(C313:N313)</f>
        <v>0</v>
      </c>
    </row>
    <row r="314" spans="2:16" s="15" customFormat="1" ht="12">
      <c r="B314" s="351" t="s">
        <v>112</v>
      </c>
      <c r="C314" s="438">
        <v>0</v>
      </c>
      <c r="D314" s="438">
        <v>0</v>
      </c>
      <c r="E314" s="438">
        <v>0</v>
      </c>
      <c r="F314" s="438">
        <v>0</v>
      </c>
      <c r="G314" s="438">
        <v>0</v>
      </c>
      <c r="H314" s="488">
        <v>0</v>
      </c>
      <c r="I314" s="438">
        <v>0</v>
      </c>
      <c r="J314" s="590">
        <v>0</v>
      </c>
      <c r="K314" s="438">
        <v>0</v>
      </c>
      <c r="L314" s="488">
        <v>0</v>
      </c>
      <c r="M314" s="488">
        <v>0</v>
      </c>
      <c r="N314" s="488"/>
      <c r="P314" s="254">
        <f>SUM(C314:N314)</f>
        <v>0</v>
      </c>
    </row>
    <row r="315" spans="3:16" s="15" customFormat="1" ht="15.75">
      <c r="C315" s="201"/>
      <c r="H315" s="156"/>
      <c r="L315" s="40"/>
      <c r="M315" s="18"/>
      <c r="N315" s="18"/>
      <c r="P315" s="22"/>
    </row>
    <row r="316" spans="2:16" s="15" customFormat="1" ht="15">
      <c r="B316" s="609" t="s">
        <v>120</v>
      </c>
      <c r="C316" s="609"/>
      <c r="D316" s="609"/>
      <c r="E316" s="609"/>
      <c r="F316" s="609"/>
      <c r="G316" s="609"/>
      <c r="H316" s="609"/>
      <c r="I316" s="609"/>
      <c r="J316" s="609"/>
      <c r="K316" s="609"/>
      <c r="L316" s="609"/>
      <c r="M316" s="609"/>
      <c r="N316" s="609"/>
      <c r="P316" s="22"/>
    </row>
    <row r="317" spans="3:16" s="15" customFormat="1" ht="13.5" customHeight="1">
      <c r="C317" s="608" t="s">
        <v>119</v>
      </c>
      <c r="D317" s="608"/>
      <c r="E317" s="608"/>
      <c r="F317" s="608"/>
      <c r="G317" s="608"/>
      <c r="H317" s="608"/>
      <c r="I317" s="608"/>
      <c r="J317" s="608"/>
      <c r="K317" s="608"/>
      <c r="L317" s="608"/>
      <c r="M317" s="608"/>
      <c r="N317" s="608"/>
      <c r="P317" s="22"/>
    </row>
    <row r="318" spans="3:16" s="15" customFormat="1" ht="11.25">
      <c r="C318" s="146">
        <v>1</v>
      </c>
      <c r="D318" s="146">
        <v>2</v>
      </c>
      <c r="E318" s="146">
        <v>3</v>
      </c>
      <c r="F318" s="146">
        <v>4</v>
      </c>
      <c r="G318" s="146">
        <v>5</v>
      </c>
      <c r="H318" s="146">
        <v>6</v>
      </c>
      <c r="I318" s="146">
        <v>7</v>
      </c>
      <c r="J318" s="146">
        <v>8</v>
      </c>
      <c r="K318" s="146">
        <v>9</v>
      </c>
      <c r="L318" s="74">
        <v>10</v>
      </c>
      <c r="M318" s="74">
        <v>11</v>
      </c>
      <c r="N318" s="74">
        <v>12</v>
      </c>
      <c r="P318" s="22"/>
    </row>
    <row r="319" spans="2:16" s="15" customFormat="1" ht="48">
      <c r="B319" s="569" t="s">
        <v>127</v>
      </c>
      <c r="C319" s="438">
        <v>0</v>
      </c>
      <c r="D319" s="438">
        <v>0</v>
      </c>
      <c r="E319" s="438">
        <v>0</v>
      </c>
      <c r="F319" s="438">
        <v>0</v>
      </c>
      <c r="G319" s="438">
        <v>0</v>
      </c>
      <c r="H319" s="438">
        <v>0</v>
      </c>
      <c r="I319" s="438">
        <v>154</v>
      </c>
      <c r="J319" s="438" t="s">
        <v>322</v>
      </c>
      <c r="K319" s="438">
        <v>0</v>
      </c>
      <c r="L319" s="438">
        <v>0</v>
      </c>
      <c r="M319" s="490"/>
      <c r="N319" s="488"/>
      <c r="O319" s="259"/>
      <c r="P319" s="254">
        <f>SUM(C319:N319)</f>
        <v>154</v>
      </c>
    </row>
    <row r="320" spans="3:16" s="15" customFormat="1" ht="11.25">
      <c r="C320" s="128"/>
      <c r="D320" s="607"/>
      <c r="E320" s="607"/>
      <c r="F320" s="607"/>
      <c r="G320" s="607"/>
      <c r="H320" s="607"/>
      <c r="L320" s="40"/>
      <c r="M320" s="18"/>
      <c r="N320" s="18"/>
      <c r="P320" s="22"/>
    </row>
    <row r="321" spans="2:16" s="15" customFormat="1" ht="15.75" thickBot="1">
      <c r="B321" s="609" t="s">
        <v>115</v>
      </c>
      <c r="C321" s="609"/>
      <c r="D321" s="609"/>
      <c r="E321" s="609"/>
      <c r="F321" s="609"/>
      <c r="G321" s="609"/>
      <c r="H321" s="609"/>
      <c r="I321" s="609"/>
      <c r="J321" s="609"/>
      <c r="K321" s="609"/>
      <c r="L321" s="609"/>
      <c r="M321" s="609"/>
      <c r="N321" s="609"/>
      <c r="P321" s="22"/>
    </row>
    <row r="322" spans="3:16" s="15" customFormat="1" ht="13.5" thickBot="1" thickTop="1">
      <c r="C322" s="615" t="s">
        <v>13</v>
      </c>
      <c r="D322" s="616"/>
      <c r="E322" s="616"/>
      <c r="F322" s="616"/>
      <c r="G322" s="616"/>
      <c r="H322" s="616"/>
      <c r="I322" s="616"/>
      <c r="J322" s="616"/>
      <c r="K322" s="616"/>
      <c r="L322" s="616"/>
      <c r="M322" s="616"/>
      <c r="N322" s="617"/>
      <c r="P322" s="211" t="s">
        <v>0</v>
      </c>
    </row>
    <row r="323" spans="3:16" s="15" customFormat="1" ht="12" thickTop="1">
      <c r="C323" s="146">
        <v>1</v>
      </c>
      <c r="D323" s="146">
        <v>2</v>
      </c>
      <c r="E323" s="146">
        <v>3</v>
      </c>
      <c r="F323" s="146">
        <v>4</v>
      </c>
      <c r="G323" s="146">
        <v>5</v>
      </c>
      <c r="H323" s="146">
        <v>6</v>
      </c>
      <c r="I323" s="146">
        <v>7</v>
      </c>
      <c r="J323" s="146">
        <v>8</v>
      </c>
      <c r="K323" s="146">
        <v>9</v>
      </c>
      <c r="L323" s="74">
        <v>10</v>
      </c>
      <c r="M323" s="74">
        <v>11</v>
      </c>
      <c r="N323" s="74">
        <v>12</v>
      </c>
      <c r="P323" s="22"/>
    </row>
    <row r="324" spans="2:16" s="15" customFormat="1" ht="12">
      <c r="B324" s="351" t="s">
        <v>334</v>
      </c>
      <c r="C324" s="489">
        <v>13</v>
      </c>
      <c r="D324" s="489">
        <v>0</v>
      </c>
      <c r="E324" s="489">
        <v>7</v>
      </c>
      <c r="F324" s="489">
        <v>1</v>
      </c>
      <c r="G324" s="489">
        <v>9</v>
      </c>
      <c r="H324" s="489">
        <v>20</v>
      </c>
      <c r="I324" s="489">
        <v>2</v>
      </c>
      <c r="J324" s="489">
        <v>44</v>
      </c>
      <c r="K324" s="489">
        <v>27</v>
      </c>
      <c r="L324" s="489">
        <v>3</v>
      </c>
      <c r="M324" s="489">
        <v>72</v>
      </c>
      <c r="N324" s="489">
        <v>20</v>
      </c>
      <c r="P324" s="253">
        <f>SUM(C324:N324)</f>
        <v>218</v>
      </c>
    </row>
    <row r="325" spans="2:16" s="15" customFormat="1" ht="12">
      <c r="B325" s="351" t="s">
        <v>91</v>
      </c>
      <c r="C325" s="592"/>
      <c r="D325" s="592"/>
      <c r="E325" s="592"/>
      <c r="F325" s="592"/>
      <c r="G325" s="592"/>
      <c r="H325" s="592"/>
      <c r="I325" s="592"/>
      <c r="J325" s="592"/>
      <c r="K325" s="592"/>
      <c r="L325" s="592"/>
      <c r="M325" s="592"/>
      <c r="N325" s="592">
        <v>597</v>
      </c>
      <c r="P325" s="593">
        <v>597</v>
      </c>
    </row>
    <row r="326" spans="2:16" s="15" customFormat="1" ht="12">
      <c r="B326" s="351" t="s">
        <v>20</v>
      </c>
      <c r="C326" s="592"/>
      <c r="D326" s="592"/>
      <c r="E326" s="592"/>
      <c r="F326" s="592"/>
      <c r="G326" s="592"/>
      <c r="H326" s="592"/>
      <c r="I326" s="592"/>
      <c r="J326" s="592"/>
      <c r="K326" s="592"/>
      <c r="L326" s="592"/>
      <c r="M326" s="592"/>
      <c r="N326" s="592">
        <v>477</v>
      </c>
      <c r="P326" s="593">
        <v>477</v>
      </c>
    </row>
    <row r="327" spans="2:16" s="15" customFormat="1" ht="12">
      <c r="B327" s="351" t="s">
        <v>335</v>
      </c>
      <c r="C327" s="128"/>
      <c r="L327" s="40"/>
      <c r="M327" s="18"/>
      <c r="N327" s="592">
        <v>14</v>
      </c>
      <c r="P327" s="211">
        <v>14</v>
      </c>
    </row>
    <row r="328" spans="3:16" s="15" customFormat="1" ht="11.25">
      <c r="C328" s="128"/>
      <c r="L328" s="40"/>
      <c r="M328" s="18"/>
      <c r="N328" s="18"/>
      <c r="P328" s="211"/>
    </row>
    <row r="329" spans="2:16" s="15" customFormat="1" ht="15">
      <c r="B329" s="609" t="s">
        <v>121</v>
      </c>
      <c r="C329" s="609"/>
      <c r="D329" s="609"/>
      <c r="E329" s="609"/>
      <c r="F329" s="609"/>
      <c r="G329" s="609"/>
      <c r="H329" s="609"/>
      <c r="I329" s="609"/>
      <c r="J329" s="609"/>
      <c r="K329" s="609"/>
      <c r="L329" s="609"/>
      <c r="M329" s="609"/>
      <c r="N329" s="609"/>
      <c r="P329" s="22"/>
    </row>
    <row r="330" spans="3:16" s="15" customFormat="1" ht="12.75">
      <c r="C330" s="608" t="s">
        <v>116</v>
      </c>
      <c r="D330" s="608"/>
      <c r="E330" s="608"/>
      <c r="F330" s="608"/>
      <c r="G330" s="608"/>
      <c r="H330" s="608"/>
      <c r="I330" s="608"/>
      <c r="J330" s="608"/>
      <c r="K330" s="608"/>
      <c r="L330" s="608"/>
      <c r="M330" s="608"/>
      <c r="N330" s="608"/>
      <c r="P330" s="22"/>
    </row>
    <row r="331" spans="3:16" s="15" customFormat="1" ht="11.25">
      <c r="C331" s="74">
        <v>1</v>
      </c>
      <c r="D331" s="146">
        <v>2</v>
      </c>
      <c r="E331" s="146">
        <v>3</v>
      </c>
      <c r="F331" s="146">
        <v>4</v>
      </c>
      <c r="G331" s="146">
        <v>5</v>
      </c>
      <c r="H331" s="146">
        <v>6</v>
      </c>
      <c r="I331" s="146">
        <v>7</v>
      </c>
      <c r="J331" s="146">
        <v>8</v>
      </c>
      <c r="K331" s="146">
        <v>9</v>
      </c>
      <c r="L331" s="74">
        <v>10</v>
      </c>
      <c r="M331" s="74">
        <v>11</v>
      </c>
      <c r="N331" s="74">
        <v>12</v>
      </c>
      <c r="P331" s="22"/>
    </row>
    <row r="332" spans="2:16" s="15" customFormat="1" ht="12">
      <c r="B332" s="432" t="s">
        <v>122</v>
      </c>
      <c r="C332" s="621"/>
      <c r="D332" s="621"/>
      <c r="E332" s="621"/>
      <c r="F332" s="621"/>
      <c r="G332" s="621"/>
      <c r="H332" s="621"/>
      <c r="I332" s="621"/>
      <c r="J332" s="621"/>
      <c r="K332" s="621"/>
      <c r="L332" s="621"/>
      <c r="M332" s="621"/>
      <c r="N332" s="621"/>
      <c r="O332" s="621"/>
      <c r="P332" s="621"/>
    </row>
    <row r="333" spans="2:16" s="15" customFormat="1" ht="12">
      <c r="B333" s="359" t="s">
        <v>124</v>
      </c>
      <c r="C333" s="438">
        <v>100</v>
      </c>
      <c r="D333" s="438">
        <v>0</v>
      </c>
      <c r="E333" s="438">
        <v>0</v>
      </c>
      <c r="F333" s="438">
        <v>107</v>
      </c>
      <c r="G333" s="438">
        <v>34</v>
      </c>
      <c r="H333" s="438">
        <v>0</v>
      </c>
      <c r="I333" s="438">
        <v>0</v>
      </c>
      <c r="J333" s="438">
        <v>75</v>
      </c>
      <c r="K333" s="438">
        <v>82</v>
      </c>
      <c r="L333" s="488">
        <v>67</v>
      </c>
      <c r="M333" s="488">
        <v>76</v>
      </c>
      <c r="N333" s="488"/>
      <c r="O333" s="431"/>
      <c r="P333" s="376">
        <f>SUM(C333:N333)</f>
        <v>541</v>
      </c>
    </row>
    <row r="334" spans="2:16" s="15" customFormat="1" ht="12">
      <c r="B334" s="359" t="s">
        <v>125</v>
      </c>
      <c r="C334" s="438">
        <v>0</v>
      </c>
      <c r="D334" s="438">
        <v>0</v>
      </c>
      <c r="E334" s="438">
        <v>0</v>
      </c>
      <c r="F334" s="438">
        <v>0</v>
      </c>
      <c r="G334" s="438">
        <v>0</v>
      </c>
      <c r="H334" s="438"/>
      <c r="I334" s="438"/>
      <c r="J334" s="438"/>
      <c r="K334" s="438"/>
      <c r="L334" s="488"/>
      <c r="M334" s="488"/>
      <c r="N334" s="488"/>
      <c r="O334" s="431"/>
      <c r="P334" s="376">
        <f>SUM(C334:N334)</f>
        <v>0</v>
      </c>
    </row>
    <row r="335" spans="2:16" s="15" customFormat="1" ht="12">
      <c r="B335" s="359" t="s">
        <v>133</v>
      </c>
      <c r="C335" s="438">
        <v>0</v>
      </c>
      <c r="D335" s="438">
        <v>0</v>
      </c>
      <c r="E335" s="438">
        <v>0</v>
      </c>
      <c r="F335" s="438">
        <v>0</v>
      </c>
      <c r="G335" s="438">
        <v>0</v>
      </c>
      <c r="H335" s="438"/>
      <c r="I335" s="438"/>
      <c r="J335" s="438"/>
      <c r="K335" s="438"/>
      <c r="L335" s="488"/>
      <c r="M335" s="488"/>
      <c r="N335" s="488"/>
      <c r="O335" s="431"/>
      <c r="P335" s="376">
        <f>SUM(C335:N335)</f>
        <v>0</v>
      </c>
    </row>
    <row r="336" spans="2:16" s="15" customFormat="1" ht="12">
      <c r="B336" s="359" t="s">
        <v>126</v>
      </c>
      <c r="C336" s="438">
        <v>0</v>
      </c>
      <c r="D336" s="438">
        <v>0</v>
      </c>
      <c r="E336" s="438">
        <v>0</v>
      </c>
      <c r="F336" s="438">
        <v>0</v>
      </c>
      <c r="G336" s="438">
        <v>0</v>
      </c>
      <c r="H336" s="438"/>
      <c r="I336" s="438"/>
      <c r="J336" s="438"/>
      <c r="K336" s="438"/>
      <c r="L336" s="488"/>
      <c r="M336" s="488"/>
      <c r="N336" s="488"/>
      <c r="O336" s="431"/>
      <c r="P336" s="376">
        <f>SUM(C336:N336)</f>
        <v>0</v>
      </c>
    </row>
    <row r="337" spans="2:16" s="15" customFormat="1" ht="12">
      <c r="B337" s="432" t="s">
        <v>123</v>
      </c>
      <c r="C337" s="619"/>
      <c r="D337" s="620"/>
      <c r="E337" s="620"/>
      <c r="F337" s="620"/>
      <c r="G337" s="620"/>
      <c r="H337" s="620"/>
      <c r="I337" s="620"/>
      <c r="J337" s="620"/>
      <c r="K337" s="620"/>
      <c r="L337" s="620"/>
      <c r="M337" s="620"/>
      <c r="N337" s="620"/>
      <c r="O337" s="620"/>
      <c r="P337" s="620"/>
    </row>
    <row r="338" spans="2:16" s="15" customFormat="1" ht="12">
      <c r="B338" s="359" t="s">
        <v>124</v>
      </c>
      <c r="C338" s="438">
        <v>100</v>
      </c>
      <c r="D338" s="438">
        <v>0</v>
      </c>
      <c r="E338" s="438">
        <v>0</v>
      </c>
      <c r="F338" s="438">
        <v>107</v>
      </c>
      <c r="G338" s="438">
        <v>34</v>
      </c>
      <c r="H338" s="438">
        <v>0</v>
      </c>
      <c r="I338" s="438">
        <v>0</v>
      </c>
      <c r="J338" s="438">
        <v>75</v>
      </c>
      <c r="K338" s="438">
        <v>181</v>
      </c>
      <c r="L338" s="488">
        <v>95</v>
      </c>
      <c r="M338" s="488">
        <v>32</v>
      </c>
      <c r="N338" s="488"/>
      <c r="O338" s="431"/>
      <c r="P338" s="376">
        <f>SUM(C338:N338)</f>
        <v>624</v>
      </c>
    </row>
    <row r="339" spans="2:16" s="15" customFormat="1" ht="12">
      <c r="B339" s="359" t="s">
        <v>125</v>
      </c>
      <c r="C339" s="438">
        <v>0</v>
      </c>
      <c r="D339" s="438">
        <v>0</v>
      </c>
      <c r="E339" s="438">
        <v>0</v>
      </c>
      <c r="F339" s="438">
        <v>0</v>
      </c>
      <c r="G339" s="438">
        <v>0</v>
      </c>
      <c r="H339" s="438"/>
      <c r="I339" s="438"/>
      <c r="J339" s="438"/>
      <c r="K339" s="438"/>
      <c r="L339" s="488"/>
      <c r="M339" s="491"/>
      <c r="N339" s="488"/>
      <c r="O339" s="431"/>
      <c r="P339" s="376">
        <f>SUM(C339:N339)</f>
        <v>0</v>
      </c>
    </row>
    <row r="340" spans="2:16" s="15" customFormat="1" ht="12">
      <c r="B340" s="359" t="s">
        <v>133</v>
      </c>
      <c r="C340" s="438">
        <v>0</v>
      </c>
      <c r="D340" s="438">
        <v>0</v>
      </c>
      <c r="E340" s="438">
        <v>0</v>
      </c>
      <c r="F340" s="438">
        <v>0</v>
      </c>
      <c r="G340" s="438">
        <v>0</v>
      </c>
      <c r="H340" s="438"/>
      <c r="I340" s="438"/>
      <c r="J340" s="438"/>
      <c r="K340" s="438"/>
      <c r="L340" s="488"/>
      <c r="M340" s="488"/>
      <c r="N340" s="488"/>
      <c r="O340" s="431"/>
      <c r="P340" s="376">
        <f>SUM(C340:N340)</f>
        <v>0</v>
      </c>
    </row>
    <row r="341" spans="2:16" s="15" customFormat="1" ht="12">
      <c r="B341" s="359" t="s">
        <v>126</v>
      </c>
      <c r="C341" s="438">
        <v>0</v>
      </c>
      <c r="D341" s="438">
        <v>0</v>
      </c>
      <c r="E341" s="438">
        <v>0</v>
      </c>
      <c r="F341" s="438">
        <v>0</v>
      </c>
      <c r="G341" s="438">
        <v>0</v>
      </c>
      <c r="H341" s="438"/>
      <c r="I341" s="438"/>
      <c r="J341" s="438"/>
      <c r="K341" s="438"/>
      <c r="L341" s="488"/>
      <c r="M341" s="491"/>
      <c r="N341" s="488"/>
      <c r="O341" s="431"/>
      <c r="P341" s="376">
        <f>SUM(C341:N341)</f>
        <v>0</v>
      </c>
    </row>
    <row r="342" spans="2:16" s="15" customFormat="1" ht="12">
      <c r="B342" s="432" t="s">
        <v>117</v>
      </c>
      <c r="C342" s="619"/>
      <c r="D342" s="620"/>
      <c r="E342" s="620"/>
      <c r="F342" s="620"/>
      <c r="G342" s="620"/>
      <c r="H342" s="620"/>
      <c r="I342" s="620"/>
      <c r="J342" s="620"/>
      <c r="K342" s="620"/>
      <c r="L342" s="620"/>
      <c r="M342" s="620"/>
      <c r="N342" s="620"/>
      <c r="O342" s="620"/>
      <c r="P342" s="620"/>
    </row>
    <row r="343" spans="2:16" s="15" customFormat="1" ht="12">
      <c r="B343" s="359" t="s">
        <v>124</v>
      </c>
      <c r="C343" s="438">
        <v>100</v>
      </c>
      <c r="D343" s="438">
        <v>0</v>
      </c>
      <c r="E343" s="438">
        <v>0</v>
      </c>
      <c r="F343" s="438">
        <v>107</v>
      </c>
      <c r="G343" s="438">
        <v>34</v>
      </c>
      <c r="H343" s="438">
        <v>0</v>
      </c>
      <c r="I343" s="438">
        <v>0</v>
      </c>
      <c r="J343" s="438">
        <v>0</v>
      </c>
      <c r="K343" s="438">
        <v>14</v>
      </c>
      <c r="L343" s="488">
        <v>93</v>
      </c>
      <c r="M343" s="488">
        <v>32</v>
      </c>
      <c r="N343" s="488"/>
      <c r="O343" s="431"/>
      <c r="P343" s="376">
        <f>SUM(C343:N343)</f>
        <v>380</v>
      </c>
    </row>
    <row r="344" spans="2:16" s="15" customFormat="1" ht="12">
      <c r="B344" s="359" t="s">
        <v>125</v>
      </c>
      <c r="C344" s="438">
        <v>0</v>
      </c>
      <c r="D344" s="438">
        <v>0</v>
      </c>
      <c r="E344" s="438">
        <v>0</v>
      </c>
      <c r="F344" s="438">
        <v>0</v>
      </c>
      <c r="G344" s="438">
        <v>0</v>
      </c>
      <c r="H344" s="438"/>
      <c r="I344" s="438"/>
      <c r="J344" s="438"/>
      <c r="K344" s="438"/>
      <c r="L344" s="488"/>
      <c r="M344" s="491"/>
      <c r="N344" s="488"/>
      <c r="O344" s="431"/>
      <c r="P344" s="376">
        <f>SUM(C344:N344)</f>
        <v>0</v>
      </c>
    </row>
    <row r="345" spans="2:16" s="15" customFormat="1" ht="12">
      <c r="B345" s="359" t="s">
        <v>133</v>
      </c>
      <c r="C345" s="488">
        <v>0</v>
      </c>
      <c r="D345" s="438">
        <v>0</v>
      </c>
      <c r="E345" s="438">
        <v>0</v>
      </c>
      <c r="F345" s="438">
        <v>0</v>
      </c>
      <c r="G345" s="438">
        <v>0</v>
      </c>
      <c r="H345" s="438"/>
      <c r="I345" s="438"/>
      <c r="J345" s="438"/>
      <c r="K345" s="438"/>
      <c r="L345" s="488"/>
      <c r="M345" s="488"/>
      <c r="N345" s="488"/>
      <c r="O345" s="431"/>
      <c r="P345" s="376">
        <f>SUM(C345:N345)</f>
        <v>0</v>
      </c>
    </row>
    <row r="346" spans="2:16" s="15" customFormat="1" ht="12">
      <c r="B346" s="359" t="s">
        <v>126</v>
      </c>
      <c r="C346" s="438">
        <v>0</v>
      </c>
      <c r="D346" s="438">
        <v>0</v>
      </c>
      <c r="E346" s="438">
        <v>0</v>
      </c>
      <c r="F346" s="438">
        <v>0</v>
      </c>
      <c r="G346" s="438">
        <v>0</v>
      </c>
      <c r="H346" s="438"/>
      <c r="I346" s="438"/>
      <c r="J346" s="438"/>
      <c r="K346" s="438"/>
      <c r="L346" s="488"/>
      <c r="M346" s="488"/>
      <c r="N346" s="488"/>
      <c r="O346" s="431"/>
      <c r="P346" s="376">
        <f>SUM(C346:N346)</f>
        <v>0</v>
      </c>
    </row>
    <row r="347" spans="2:16" s="15" customFormat="1" ht="12">
      <c r="B347" s="167"/>
      <c r="C347" s="269"/>
      <c r="D347" s="269"/>
      <c r="E347" s="269"/>
      <c r="F347" s="269"/>
      <c r="G347" s="269"/>
      <c r="H347" s="269"/>
      <c r="I347" s="269"/>
      <c r="J347" s="269"/>
      <c r="K347" s="269"/>
      <c r="L347" s="282"/>
      <c r="M347" s="39"/>
      <c r="N347" s="39"/>
      <c r="O347" s="260"/>
      <c r="P347" s="269"/>
    </row>
    <row r="348" spans="2:16" s="15" customFormat="1" ht="15">
      <c r="B348" s="609" t="s">
        <v>247</v>
      </c>
      <c r="C348" s="609"/>
      <c r="D348" s="609"/>
      <c r="E348" s="609"/>
      <c r="F348" s="609"/>
      <c r="G348" s="609"/>
      <c r="H348" s="609"/>
      <c r="I348" s="609"/>
      <c r="J348" s="609"/>
      <c r="K348" s="609"/>
      <c r="L348" s="609"/>
      <c r="M348" s="609"/>
      <c r="N348" s="609"/>
      <c r="O348" s="260"/>
      <c r="P348" s="269"/>
    </row>
    <row r="349" spans="2:16" s="15" customFormat="1" ht="13.5" customHeight="1" thickBot="1">
      <c r="B349" s="157"/>
      <c r="C349" s="608" t="s">
        <v>246</v>
      </c>
      <c r="D349" s="608"/>
      <c r="E349" s="608"/>
      <c r="F349" s="608"/>
      <c r="G349" s="608"/>
      <c r="H349" s="608"/>
      <c r="I349" s="608"/>
      <c r="J349" s="608"/>
      <c r="K349" s="608"/>
      <c r="L349" s="608"/>
      <c r="M349" s="608"/>
      <c r="N349" s="608"/>
      <c r="O349" s="260"/>
      <c r="P349" s="269"/>
    </row>
    <row r="350" spans="2:16" s="15" customFormat="1" ht="13.5" thickBot="1" thickTop="1">
      <c r="B350" s="167"/>
      <c r="C350" s="272">
        <v>1</v>
      </c>
      <c r="D350" s="272">
        <v>2</v>
      </c>
      <c r="E350" s="272">
        <v>3</v>
      </c>
      <c r="F350" s="272">
        <v>4</v>
      </c>
      <c r="G350" s="272">
        <v>5</v>
      </c>
      <c r="H350" s="272">
        <v>6</v>
      </c>
      <c r="I350" s="272">
        <v>7</v>
      </c>
      <c r="J350" s="272">
        <v>8</v>
      </c>
      <c r="K350" s="272">
        <v>9</v>
      </c>
      <c r="L350" s="283">
        <v>10</v>
      </c>
      <c r="M350" s="283">
        <v>11</v>
      </c>
      <c r="N350" s="283">
        <v>12</v>
      </c>
      <c r="O350" s="260"/>
      <c r="P350" s="376" t="s">
        <v>0</v>
      </c>
    </row>
    <row r="351" spans="2:16" s="15" customFormat="1" ht="12.75" thickTop="1">
      <c r="B351" s="434" t="s">
        <v>230</v>
      </c>
      <c r="C351" s="435"/>
      <c r="D351" s="435"/>
      <c r="E351" s="435"/>
      <c r="F351" s="435"/>
      <c r="G351" s="435"/>
      <c r="H351" s="435"/>
      <c r="I351" s="435"/>
      <c r="J351" s="435"/>
      <c r="K351" s="435"/>
      <c r="L351" s="435"/>
      <c r="M351" s="435"/>
      <c r="N351" s="435"/>
      <c r="O351" s="436"/>
      <c r="P351" s="435"/>
    </row>
    <row r="352" spans="2:16" s="15" customFormat="1" ht="26.25" customHeight="1">
      <c r="B352" s="437" t="s">
        <v>231</v>
      </c>
      <c r="C352" s="451">
        <v>3</v>
      </c>
      <c r="D352" s="451">
        <v>9</v>
      </c>
      <c r="E352" s="451">
        <v>10</v>
      </c>
      <c r="F352" s="451">
        <v>7</v>
      </c>
      <c r="G352" s="451">
        <v>18</v>
      </c>
      <c r="H352" s="451">
        <v>5</v>
      </c>
      <c r="I352" s="451">
        <v>5</v>
      </c>
      <c r="J352" s="451">
        <v>11</v>
      </c>
      <c r="K352" s="451">
        <v>12</v>
      </c>
      <c r="L352" s="454">
        <v>17</v>
      </c>
      <c r="M352" s="454">
        <v>17</v>
      </c>
      <c r="N352" s="454">
        <v>26</v>
      </c>
      <c r="O352" s="372"/>
      <c r="P352" s="376">
        <f aca="true" t="shared" si="75" ref="P352:P357">SUM(C352:N352)</f>
        <v>140</v>
      </c>
    </row>
    <row r="353" spans="2:16" s="15" customFormat="1" ht="21" customHeight="1">
      <c r="B353" s="437" t="s">
        <v>232</v>
      </c>
      <c r="C353" s="451">
        <v>5</v>
      </c>
      <c r="D353" s="451">
        <v>24</v>
      </c>
      <c r="E353" s="451">
        <v>8</v>
      </c>
      <c r="F353" s="451">
        <v>6</v>
      </c>
      <c r="G353" s="451">
        <v>19</v>
      </c>
      <c r="H353" s="451">
        <v>131</v>
      </c>
      <c r="I353" s="451">
        <v>89</v>
      </c>
      <c r="J353" s="451">
        <v>23</v>
      </c>
      <c r="K353" s="451">
        <v>80</v>
      </c>
      <c r="L353" s="454">
        <v>22</v>
      </c>
      <c r="M353" s="454">
        <v>22</v>
      </c>
      <c r="N353" s="454">
        <v>15</v>
      </c>
      <c r="O353" s="372"/>
      <c r="P353" s="376">
        <f t="shared" si="75"/>
        <v>444</v>
      </c>
    </row>
    <row r="354" spans="2:16" s="15" customFormat="1" ht="24" customHeight="1">
      <c r="B354" s="437" t="s">
        <v>233</v>
      </c>
      <c r="C354" s="451">
        <v>6</v>
      </c>
      <c r="D354" s="451">
        <v>14</v>
      </c>
      <c r="E354" s="451">
        <v>10</v>
      </c>
      <c r="F354" s="451">
        <v>15</v>
      </c>
      <c r="G354" s="451">
        <v>9</v>
      </c>
      <c r="H354" s="451">
        <v>22</v>
      </c>
      <c r="I354" s="451">
        <v>18</v>
      </c>
      <c r="J354" s="451">
        <v>14</v>
      </c>
      <c r="K354" s="451">
        <v>9</v>
      </c>
      <c r="L354" s="454">
        <v>24</v>
      </c>
      <c r="M354" s="454">
        <v>9</v>
      </c>
      <c r="N354" s="454">
        <v>20</v>
      </c>
      <c r="O354" s="372"/>
      <c r="P354" s="376">
        <f t="shared" si="75"/>
        <v>170</v>
      </c>
    </row>
    <row r="355" spans="2:16" s="15" customFormat="1" ht="19.5" customHeight="1">
      <c r="B355" s="437" t="s">
        <v>234</v>
      </c>
      <c r="C355" s="451">
        <v>38</v>
      </c>
      <c r="D355" s="451">
        <v>56</v>
      </c>
      <c r="E355" s="451">
        <v>80</v>
      </c>
      <c r="F355" s="451">
        <v>137</v>
      </c>
      <c r="G355" s="451">
        <v>94</v>
      </c>
      <c r="H355" s="451">
        <v>123</v>
      </c>
      <c r="I355" s="451">
        <v>81</v>
      </c>
      <c r="J355" s="451">
        <v>78</v>
      </c>
      <c r="K355" s="451">
        <v>86</v>
      </c>
      <c r="L355" s="454">
        <v>86</v>
      </c>
      <c r="M355" s="454">
        <v>76</v>
      </c>
      <c r="N355" s="454">
        <v>47</v>
      </c>
      <c r="O355" s="372"/>
      <c r="P355" s="376">
        <f t="shared" si="75"/>
        <v>982</v>
      </c>
    </row>
    <row r="356" spans="2:16" s="15" customFormat="1" ht="39.75" customHeight="1">
      <c r="B356" s="437" t="s">
        <v>235</v>
      </c>
      <c r="C356" s="451">
        <v>7</v>
      </c>
      <c r="D356" s="451">
        <v>13</v>
      </c>
      <c r="E356" s="451">
        <v>9</v>
      </c>
      <c r="F356" s="451">
        <v>4</v>
      </c>
      <c r="G356" s="451">
        <v>11</v>
      </c>
      <c r="H356" s="451">
        <v>8</v>
      </c>
      <c r="I356" s="451">
        <v>9</v>
      </c>
      <c r="J356" s="451">
        <v>6</v>
      </c>
      <c r="K356" s="451">
        <v>7</v>
      </c>
      <c r="L356" s="454">
        <v>5</v>
      </c>
      <c r="M356" s="454">
        <v>7</v>
      </c>
      <c r="N356" s="454">
        <v>13</v>
      </c>
      <c r="O356" s="372"/>
      <c r="P356" s="376">
        <f t="shared" si="75"/>
        <v>99</v>
      </c>
    </row>
    <row r="357" spans="2:16" s="15" customFormat="1" ht="22.5" customHeight="1">
      <c r="B357" s="437" t="s">
        <v>236</v>
      </c>
      <c r="C357" s="451">
        <v>4</v>
      </c>
      <c r="D357" s="451">
        <v>6</v>
      </c>
      <c r="E357" s="451">
        <v>10</v>
      </c>
      <c r="F357" s="451">
        <v>3</v>
      </c>
      <c r="G357" s="451">
        <v>5</v>
      </c>
      <c r="H357" s="451">
        <v>8</v>
      </c>
      <c r="I357" s="451">
        <v>11</v>
      </c>
      <c r="J357" s="451">
        <v>9</v>
      </c>
      <c r="K357" s="451">
        <v>11</v>
      </c>
      <c r="L357" s="454">
        <v>4</v>
      </c>
      <c r="M357" s="454">
        <v>5</v>
      </c>
      <c r="N357" s="454">
        <v>7</v>
      </c>
      <c r="O357" s="372"/>
      <c r="P357" s="376">
        <f t="shared" si="75"/>
        <v>83</v>
      </c>
    </row>
    <row r="358" spans="2:16" s="15" customFormat="1" ht="22.5" customHeight="1">
      <c r="B358" s="447" t="s">
        <v>313</v>
      </c>
      <c r="C358" s="605"/>
      <c r="D358" s="605"/>
      <c r="E358" s="605"/>
      <c r="F358" s="605"/>
      <c r="G358" s="605"/>
      <c r="H358" s="605"/>
      <c r="I358" s="487">
        <v>2403</v>
      </c>
      <c r="J358" s="487">
        <v>265</v>
      </c>
      <c r="K358" s="487">
        <v>318</v>
      </c>
      <c r="L358" s="483">
        <v>307</v>
      </c>
      <c r="M358" s="483">
        <v>105</v>
      </c>
      <c r="N358" s="483">
        <v>84</v>
      </c>
      <c r="O358" s="448"/>
      <c r="P358" s="449">
        <f>SUM(C358:O358)</f>
        <v>3482</v>
      </c>
    </row>
    <row r="359" spans="2:16" s="15" customFormat="1" ht="13.5" customHeight="1">
      <c r="B359" s="434" t="s">
        <v>237</v>
      </c>
      <c r="C359" s="439"/>
      <c r="D359" s="439"/>
      <c r="E359" s="435"/>
      <c r="F359" s="435"/>
      <c r="G359" s="435"/>
      <c r="H359" s="435"/>
      <c r="I359" s="435"/>
      <c r="J359" s="435"/>
      <c r="K359" s="435"/>
      <c r="L359" s="435"/>
      <c r="M359" s="435"/>
      <c r="N359" s="433"/>
      <c r="O359" s="436"/>
      <c r="P359" s="435"/>
    </row>
    <row r="360" spans="2:16" s="15" customFormat="1" ht="41.25" customHeight="1">
      <c r="B360" s="437" t="s">
        <v>238</v>
      </c>
      <c r="C360" s="451">
        <v>46</v>
      </c>
      <c r="D360" s="451">
        <v>82</v>
      </c>
      <c r="E360" s="451">
        <v>118</v>
      </c>
      <c r="F360" s="451">
        <v>107</v>
      </c>
      <c r="G360" s="451">
        <v>126</v>
      </c>
      <c r="H360" s="451">
        <v>120</v>
      </c>
      <c r="I360" s="451">
        <v>122</v>
      </c>
      <c r="J360" s="451">
        <v>115</v>
      </c>
      <c r="K360" s="451">
        <v>156</v>
      </c>
      <c r="L360" s="454">
        <v>230</v>
      </c>
      <c r="M360" s="454">
        <v>239</v>
      </c>
      <c r="N360" s="454">
        <v>240</v>
      </c>
      <c r="O360" s="372"/>
      <c r="P360" s="376">
        <f>SUM(C360:N360)</f>
        <v>1701</v>
      </c>
    </row>
    <row r="361" spans="2:16" s="15" customFormat="1" ht="36.75" customHeight="1">
      <c r="B361" s="440" t="s">
        <v>239</v>
      </c>
      <c r="C361" s="451">
        <v>0</v>
      </c>
      <c r="D361" s="451">
        <v>5</v>
      </c>
      <c r="E361" s="451">
        <v>11</v>
      </c>
      <c r="F361" s="451">
        <v>2</v>
      </c>
      <c r="G361" s="451">
        <v>7</v>
      </c>
      <c r="H361" s="451">
        <v>2</v>
      </c>
      <c r="I361" s="451">
        <v>8</v>
      </c>
      <c r="J361" s="451">
        <v>4</v>
      </c>
      <c r="K361" s="451">
        <v>10</v>
      </c>
      <c r="L361" s="483">
        <v>10</v>
      </c>
      <c r="M361" s="483">
        <v>5</v>
      </c>
      <c r="N361" s="483">
        <v>4</v>
      </c>
      <c r="O361" s="372"/>
      <c r="P361" s="376">
        <f>SUM(C361:N361)</f>
        <v>68</v>
      </c>
    </row>
    <row r="362" spans="2:16" s="15" customFormat="1" ht="12">
      <c r="B362" s="434" t="s">
        <v>240</v>
      </c>
      <c r="C362" s="442"/>
      <c r="D362" s="442"/>
      <c r="E362" s="443"/>
      <c r="F362" s="443"/>
      <c r="G362" s="443"/>
      <c r="H362" s="443"/>
      <c r="I362" s="443"/>
      <c r="J362" s="443"/>
      <c r="K362" s="444"/>
      <c r="L362" s="435"/>
      <c r="M362" s="435"/>
      <c r="N362" s="433"/>
      <c r="O362" s="445"/>
      <c r="P362" s="443"/>
    </row>
    <row r="363" spans="2:16" s="15" customFormat="1" ht="60.75" customHeight="1">
      <c r="B363" s="440" t="s">
        <v>241</v>
      </c>
      <c r="C363" s="451">
        <v>2</v>
      </c>
      <c r="D363" s="451">
        <v>7</v>
      </c>
      <c r="E363" s="451">
        <v>18</v>
      </c>
      <c r="F363" s="451">
        <v>13</v>
      </c>
      <c r="G363" s="451">
        <v>10</v>
      </c>
      <c r="H363" s="451">
        <v>10</v>
      </c>
      <c r="I363" s="451">
        <v>19</v>
      </c>
      <c r="J363" s="451">
        <v>16</v>
      </c>
      <c r="K363" s="451">
        <v>13</v>
      </c>
      <c r="L363" s="454">
        <v>15</v>
      </c>
      <c r="M363" s="454">
        <v>7</v>
      </c>
      <c r="N363" s="483">
        <v>24</v>
      </c>
      <c r="O363" s="372"/>
      <c r="P363" s="376">
        <f>SUM(C363:N363)</f>
        <v>154</v>
      </c>
    </row>
    <row r="364" spans="2:16" s="15" customFormat="1" ht="12.75" customHeight="1">
      <c r="B364" s="434" t="s">
        <v>242</v>
      </c>
      <c r="C364" s="442"/>
      <c r="D364" s="442"/>
      <c r="E364" s="443"/>
      <c r="F364" s="443"/>
      <c r="G364" s="443"/>
      <c r="H364" s="443"/>
      <c r="I364" s="443"/>
      <c r="J364" s="443"/>
      <c r="K364" s="444"/>
      <c r="L364" s="435"/>
      <c r="M364" s="435"/>
      <c r="N364" s="433"/>
      <c r="O364" s="445"/>
      <c r="P364" s="443"/>
    </row>
    <row r="365" spans="2:16" s="15" customFormat="1" ht="24" customHeight="1">
      <c r="B365" s="440" t="s">
        <v>243</v>
      </c>
      <c r="C365" s="451">
        <v>14</v>
      </c>
      <c r="D365" s="451">
        <v>60</v>
      </c>
      <c r="E365" s="451">
        <v>58</v>
      </c>
      <c r="F365" s="451">
        <v>74</v>
      </c>
      <c r="G365" s="451">
        <v>79</v>
      </c>
      <c r="H365" s="451">
        <v>72</v>
      </c>
      <c r="I365" s="451">
        <v>49</v>
      </c>
      <c r="J365" s="451">
        <v>66</v>
      </c>
      <c r="K365" s="451">
        <v>106</v>
      </c>
      <c r="L365" s="454">
        <v>196</v>
      </c>
      <c r="M365" s="454">
        <v>202</v>
      </c>
      <c r="N365" s="483">
        <v>189</v>
      </c>
      <c r="O365" s="372"/>
      <c r="P365" s="376">
        <f>SUM(C365:N365)</f>
        <v>1165</v>
      </c>
    </row>
    <row r="366" spans="2:16" s="15" customFormat="1" ht="12.75" customHeight="1">
      <c r="B366" s="434" t="s">
        <v>244</v>
      </c>
      <c r="C366" s="484"/>
      <c r="D366" s="484"/>
      <c r="E366" s="484"/>
      <c r="F366" s="484"/>
      <c r="G366" s="484"/>
      <c r="H366" s="484"/>
      <c r="I366" s="484"/>
      <c r="J366" s="484"/>
      <c r="K366" s="484"/>
      <c r="L366" s="485"/>
      <c r="M366" s="485"/>
      <c r="N366" s="486"/>
      <c r="O366" s="445"/>
      <c r="P366" s="443"/>
    </row>
    <row r="367" spans="2:16" s="15" customFormat="1" ht="49.5" customHeight="1">
      <c r="B367" s="440" t="s">
        <v>245</v>
      </c>
      <c r="C367" s="451">
        <v>32</v>
      </c>
      <c r="D367" s="451">
        <v>69</v>
      </c>
      <c r="E367" s="451">
        <v>31</v>
      </c>
      <c r="F367" s="451">
        <v>63</v>
      </c>
      <c r="G367" s="451">
        <v>334</v>
      </c>
      <c r="H367" s="451">
        <v>52</v>
      </c>
      <c r="I367" s="451">
        <v>49</v>
      </c>
      <c r="J367" s="451">
        <v>54</v>
      </c>
      <c r="K367" s="451">
        <v>146</v>
      </c>
      <c r="L367" s="454">
        <v>162</v>
      </c>
      <c r="M367" s="454">
        <v>161</v>
      </c>
      <c r="N367" s="483">
        <v>71</v>
      </c>
      <c r="O367" s="372"/>
      <c r="P367" s="376">
        <f>SUM(C367:N367)</f>
        <v>1224</v>
      </c>
    </row>
    <row r="368" spans="2:16" s="15" customFormat="1" ht="15" customHeight="1">
      <c r="B368" s="446" t="s">
        <v>258</v>
      </c>
      <c r="C368" s="485"/>
      <c r="D368" s="485"/>
      <c r="E368" s="485"/>
      <c r="F368" s="485"/>
      <c r="G368" s="485"/>
      <c r="H368" s="485"/>
      <c r="I368" s="485"/>
      <c r="J368" s="485"/>
      <c r="K368" s="485"/>
      <c r="L368" s="485"/>
      <c r="M368" s="485"/>
      <c r="N368" s="486"/>
      <c r="O368" s="435"/>
      <c r="P368" s="433"/>
    </row>
    <row r="369" spans="2:16" s="15" customFormat="1" ht="25.5" customHeight="1">
      <c r="B369" s="447" t="s">
        <v>259</v>
      </c>
      <c r="C369" s="487">
        <v>0</v>
      </c>
      <c r="D369" s="487">
        <v>41</v>
      </c>
      <c r="E369" s="487">
        <v>93</v>
      </c>
      <c r="F369" s="487">
        <v>149</v>
      </c>
      <c r="G369" s="487">
        <v>134</v>
      </c>
      <c r="H369" s="487">
        <v>110</v>
      </c>
      <c r="I369" s="487">
        <v>55</v>
      </c>
      <c r="J369" s="487">
        <v>133</v>
      </c>
      <c r="K369" s="487">
        <v>187</v>
      </c>
      <c r="L369" s="483">
        <v>133</v>
      </c>
      <c r="M369" s="483">
        <v>72</v>
      </c>
      <c r="N369" s="483">
        <v>30</v>
      </c>
      <c r="O369" s="448">
        <f>SUM(O350:O368)</f>
        <v>0</v>
      </c>
      <c r="P369" s="449">
        <f>SUM(P350:P368)</f>
        <v>9712</v>
      </c>
    </row>
    <row r="370" spans="3:14" s="15" customFormat="1" ht="9" customHeight="1">
      <c r="C370" s="128"/>
      <c r="L370" s="40"/>
      <c r="M370" s="18"/>
      <c r="N370" s="18"/>
    </row>
    <row r="371" spans="1:16" s="15" customFormat="1" ht="18.75" customHeight="1">
      <c r="A371" s="162">
        <v>3</v>
      </c>
      <c r="B371" s="160" t="s">
        <v>155</v>
      </c>
      <c r="C371" s="169"/>
      <c r="D371" s="159"/>
      <c r="E371" s="159"/>
      <c r="F371" s="161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</row>
    <row r="372" spans="3:14" s="15" customFormat="1" ht="12.75">
      <c r="C372" s="608" t="s">
        <v>116</v>
      </c>
      <c r="D372" s="608"/>
      <c r="E372" s="608"/>
      <c r="F372" s="608"/>
      <c r="G372" s="608"/>
      <c r="H372" s="608"/>
      <c r="I372" s="608"/>
      <c r="J372" s="608"/>
      <c r="K372" s="608"/>
      <c r="L372" s="608"/>
      <c r="M372" s="608"/>
      <c r="N372" s="608"/>
    </row>
    <row r="373" spans="3:14" s="15" customFormat="1" ht="11.25">
      <c r="C373" s="190">
        <v>1</v>
      </c>
      <c r="D373" s="190">
        <v>2</v>
      </c>
      <c r="E373" s="190">
        <v>3</v>
      </c>
      <c r="F373" s="190">
        <v>4</v>
      </c>
      <c r="G373" s="190">
        <v>5</v>
      </c>
      <c r="H373" s="190">
        <v>6</v>
      </c>
      <c r="I373" s="190">
        <v>7</v>
      </c>
      <c r="J373" s="190">
        <v>8</v>
      </c>
      <c r="K373" s="190">
        <v>9</v>
      </c>
      <c r="L373" s="284">
        <v>10</v>
      </c>
      <c r="M373" s="284">
        <v>11</v>
      </c>
      <c r="N373" s="284">
        <v>12</v>
      </c>
    </row>
    <row r="374" spans="2:16" s="15" customFormat="1" ht="12.75">
      <c r="B374" s="351" t="s">
        <v>261</v>
      </c>
      <c r="C374" s="451">
        <v>22</v>
      </c>
      <c r="D374" s="454">
        <v>30</v>
      </c>
      <c r="E374" s="451">
        <v>26</v>
      </c>
      <c r="F374" s="451">
        <v>44</v>
      </c>
      <c r="G374" s="451">
        <v>20</v>
      </c>
      <c r="H374" s="454">
        <v>42</v>
      </c>
      <c r="I374" s="451">
        <v>20</v>
      </c>
      <c r="J374" s="451">
        <v>38</v>
      </c>
      <c r="K374" s="451">
        <v>24</v>
      </c>
      <c r="L374" s="454">
        <v>23</v>
      </c>
      <c r="M374" s="454">
        <v>20</v>
      </c>
      <c r="N374" s="454">
        <v>15</v>
      </c>
      <c r="P374" s="254">
        <f aca="true" t="shared" si="76" ref="P374:P379">SUM(C374:N374)</f>
        <v>324</v>
      </c>
    </row>
    <row r="375" spans="2:16" s="15" customFormat="1" ht="12.75">
      <c r="B375" s="351" t="s">
        <v>134</v>
      </c>
      <c r="C375" s="451">
        <v>26</v>
      </c>
      <c r="D375" s="454">
        <v>12</v>
      </c>
      <c r="E375" s="451">
        <v>20</v>
      </c>
      <c r="F375" s="451">
        <v>40</v>
      </c>
      <c r="G375" s="451">
        <v>44</v>
      </c>
      <c r="H375" s="454">
        <v>46</v>
      </c>
      <c r="I375" s="451">
        <v>29</v>
      </c>
      <c r="J375" s="451">
        <v>41</v>
      </c>
      <c r="K375" s="451">
        <v>48</v>
      </c>
      <c r="L375" s="454">
        <v>40</v>
      </c>
      <c r="M375" s="454">
        <v>42</v>
      </c>
      <c r="N375" s="454">
        <v>20</v>
      </c>
      <c r="P375" s="254">
        <f t="shared" si="76"/>
        <v>408</v>
      </c>
    </row>
    <row r="376" spans="2:16" s="15" customFormat="1" ht="12.75">
      <c r="B376" s="351" t="s">
        <v>260</v>
      </c>
      <c r="C376" s="451">
        <v>18</v>
      </c>
      <c r="D376" s="454">
        <v>11</v>
      </c>
      <c r="E376" s="451">
        <v>0</v>
      </c>
      <c r="F376" s="451">
        <v>0</v>
      </c>
      <c r="G376" s="451">
        <v>0</v>
      </c>
      <c r="H376" s="454">
        <v>0</v>
      </c>
      <c r="I376" s="451">
        <v>12</v>
      </c>
      <c r="J376" s="451">
        <v>0</v>
      </c>
      <c r="K376" s="451">
        <v>0</v>
      </c>
      <c r="L376" s="454">
        <v>0</v>
      </c>
      <c r="M376" s="454">
        <v>0</v>
      </c>
      <c r="N376" s="454">
        <v>0</v>
      </c>
      <c r="P376" s="254">
        <f t="shared" si="76"/>
        <v>41</v>
      </c>
    </row>
    <row r="377" spans="2:16" s="15" customFormat="1" ht="12.75">
      <c r="B377" s="351" t="s">
        <v>211</v>
      </c>
      <c r="C377" s="451">
        <v>0</v>
      </c>
      <c r="D377" s="454">
        <v>0</v>
      </c>
      <c r="E377" s="451">
        <v>0</v>
      </c>
      <c r="F377" s="451">
        <v>0</v>
      </c>
      <c r="G377" s="451">
        <v>0</v>
      </c>
      <c r="H377" s="454">
        <v>0</v>
      </c>
      <c r="I377" s="451">
        <v>0</v>
      </c>
      <c r="J377" s="451">
        <v>0</v>
      </c>
      <c r="K377" s="451">
        <v>0</v>
      </c>
      <c r="L377" s="454">
        <v>0</v>
      </c>
      <c r="M377" s="454">
        <v>0</v>
      </c>
      <c r="N377" s="454">
        <v>0</v>
      </c>
      <c r="P377" s="254">
        <f t="shared" si="76"/>
        <v>0</v>
      </c>
    </row>
    <row r="378" spans="2:16" s="15" customFormat="1" ht="14.25" customHeight="1">
      <c r="B378" s="482" t="s">
        <v>160</v>
      </c>
      <c r="C378" s="451">
        <v>0</v>
      </c>
      <c r="D378" s="454">
        <v>0</v>
      </c>
      <c r="E378" s="451">
        <v>2</v>
      </c>
      <c r="F378" s="451">
        <v>5</v>
      </c>
      <c r="G378" s="451">
        <v>5</v>
      </c>
      <c r="H378" s="454">
        <v>0</v>
      </c>
      <c r="I378" s="451">
        <v>1</v>
      </c>
      <c r="J378" s="451">
        <v>1</v>
      </c>
      <c r="K378" s="451">
        <v>3</v>
      </c>
      <c r="L378" s="454">
        <v>0</v>
      </c>
      <c r="M378" s="454">
        <v>0</v>
      </c>
      <c r="N378" s="454">
        <v>0</v>
      </c>
      <c r="P378" s="254">
        <f t="shared" si="76"/>
        <v>17</v>
      </c>
    </row>
    <row r="379" spans="2:16" s="15" customFormat="1" ht="12.75" customHeight="1">
      <c r="B379" s="482" t="s">
        <v>326</v>
      </c>
      <c r="C379" s="451">
        <v>0</v>
      </c>
      <c r="D379" s="451">
        <v>0</v>
      </c>
      <c r="E379" s="451">
        <v>0</v>
      </c>
      <c r="F379" s="451">
        <v>0</v>
      </c>
      <c r="G379" s="451">
        <v>0</v>
      </c>
      <c r="H379" s="451">
        <v>0</v>
      </c>
      <c r="I379" s="451">
        <v>0</v>
      </c>
      <c r="J379" s="451">
        <v>0</v>
      </c>
      <c r="K379" s="451">
        <v>3</v>
      </c>
      <c r="L379" s="451">
        <v>0</v>
      </c>
      <c r="M379" s="451">
        <v>0</v>
      </c>
      <c r="N379" s="451">
        <v>0</v>
      </c>
      <c r="O379" s="18"/>
      <c r="P379" s="254">
        <f t="shared" si="76"/>
        <v>3</v>
      </c>
    </row>
    <row r="380" spans="2:16" s="15" customFormat="1" ht="12.75" customHeight="1">
      <c r="B380" s="482"/>
      <c r="C380" s="128"/>
      <c r="K380" s="42"/>
      <c r="L380" s="40"/>
      <c r="M380" s="18"/>
      <c r="N380" s="18"/>
      <c r="O380" s="18"/>
      <c r="P380" s="18"/>
    </row>
    <row r="381" spans="1:16" s="15" customFormat="1" ht="20.25">
      <c r="A381" s="162">
        <v>4</v>
      </c>
      <c r="B381" s="160" t="s">
        <v>156</v>
      </c>
      <c r="C381" s="169"/>
      <c r="D381" s="159"/>
      <c r="E381" s="159"/>
      <c r="F381" s="161"/>
      <c r="G381" s="159"/>
      <c r="H381" s="159"/>
      <c r="I381" s="159"/>
      <c r="J381" s="159"/>
      <c r="K381" s="159"/>
      <c r="L381" s="159"/>
      <c r="M381" s="159"/>
      <c r="N381" s="159"/>
      <c r="O381" s="159"/>
      <c r="P381" s="159"/>
    </row>
    <row r="382" spans="3:14" s="15" customFormat="1" ht="11.25">
      <c r="C382" s="128"/>
      <c r="L382" s="40"/>
      <c r="M382" s="18"/>
      <c r="N382" s="18"/>
    </row>
    <row r="383" spans="3:14" s="15" customFormat="1" ht="15.75">
      <c r="C383" s="146">
        <v>1</v>
      </c>
      <c r="D383" s="146">
        <v>2</v>
      </c>
      <c r="E383" s="146">
        <v>3</v>
      </c>
      <c r="F383" s="146">
        <v>4</v>
      </c>
      <c r="G383" s="146">
        <v>5</v>
      </c>
      <c r="H383" s="146">
        <v>6</v>
      </c>
      <c r="I383" s="146">
        <v>7</v>
      </c>
      <c r="J383" s="146" t="s">
        <v>248</v>
      </c>
      <c r="K383" s="146">
        <v>9</v>
      </c>
      <c r="L383" s="74">
        <v>10</v>
      </c>
      <c r="M383" s="74">
        <v>11</v>
      </c>
      <c r="N383" s="74">
        <v>12</v>
      </c>
    </row>
    <row r="384" spans="2:16" s="15" customFormat="1" ht="12">
      <c r="B384" s="511" t="s">
        <v>212</v>
      </c>
      <c r="C384" s="522"/>
      <c r="D384" s="522"/>
      <c r="E384" s="522"/>
      <c r="F384" s="522"/>
      <c r="G384" s="522"/>
      <c r="H384" s="522"/>
      <c r="I384" s="522"/>
      <c r="J384" s="522"/>
      <c r="K384" s="522"/>
      <c r="L384" s="522"/>
      <c r="M384" s="522"/>
      <c r="N384" s="522"/>
      <c r="O384" s="529"/>
      <c r="P384" s="522"/>
    </row>
    <row r="385" spans="2:16" s="15" customFormat="1" ht="12.75">
      <c r="B385" s="450" t="s">
        <v>213</v>
      </c>
      <c r="C385" s="525">
        <v>4450</v>
      </c>
      <c r="D385" s="525">
        <v>200</v>
      </c>
      <c r="E385" s="525">
        <v>140</v>
      </c>
      <c r="F385" s="525">
        <v>220</v>
      </c>
      <c r="G385" s="525">
        <v>490</v>
      </c>
      <c r="H385" s="525">
        <v>300</v>
      </c>
      <c r="I385" s="525">
        <v>200</v>
      </c>
      <c r="J385" s="525">
        <v>350</v>
      </c>
      <c r="K385" s="525">
        <v>450</v>
      </c>
      <c r="L385" s="525">
        <v>150</v>
      </c>
      <c r="M385" s="525">
        <v>150</v>
      </c>
      <c r="N385" s="526"/>
      <c r="O385" s="474"/>
      <c r="P385" s="527">
        <f>SUM(C385:N385)</f>
        <v>7100</v>
      </c>
    </row>
    <row r="386" spans="2:16" s="15" customFormat="1" ht="12.75">
      <c r="B386" s="511" t="s">
        <v>214</v>
      </c>
      <c r="C386" s="522"/>
      <c r="D386" s="522"/>
      <c r="E386" s="522"/>
      <c r="F386" s="522"/>
      <c r="G386" s="522"/>
      <c r="H386" s="522"/>
      <c r="I386" s="522"/>
      <c r="J386" s="523"/>
      <c r="K386" s="522"/>
      <c r="L386" s="522"/>
      <c r="M386" s="522"/>
      <c r="N386" s="522"/>
      <c r="O386" s="529"/>
      <c r="P386" s="524"/>
    </row>
    <row r="387" spans="2:16" s="15" customFormat="1" ht="12.75">
      <c r="B387" s="450" t="s">
        <v>215</v>
      </c>
      <c r="C387" s="528">
        <v>1390</v>
      </c>
      <c r="D387" s="528">
        <v>10</v>
      </c>
      <c r="E387" s="528">
        <v>35</v>
      </c>
      <c r="F387" s="528">
        <v>35</v>
      </c>
      <c r="G387" s="528">
        <v>30</v>
      </c>
      <c r="H387" s="528">
        <v>45</v>
      </c>
      <c r="I387" s="528">
        <v>15</v>
      </c>
      <c r="J387" s="525">
        <v>15</v>
      </c>
      <c r="K387" s="525">
        <v>25</v>
      </c>
      <c r="L387" s="525">
        <v>18</v>
      </c>
      <c r="M387" s="525">
        <v>22</v>
      </c>
      <c r="N387" s="526"/>
      <c r="O387" s="474"/>
      <c r="P387" s="527">
        <f>SUM(C387:N387)</f>
        <v>1640</v>
      </c>
    </row>
    <row r="388" spans="2:16" s="15" customFormat="1" ht="12.75">
      <c r="B388" s="167"/>
      <c r="C388" s="266"/>
      <c r="D388" s="266"/>
      <c r="E388" s="266"/>
      <c r="F388" s="266"/>
      <c r="G388" s="266"/>
      <c r="H388" s="266"/>
      <c r="I388" s="266"/>
      <c r="J388" s="267"/>
      <c r="K388" s="266"/>
      <c r="L388" s="285"/>
      <c r="M388" s="285"/>
      <c r="N388" s="285"/>
      <c r="P388" s="268"/>
    </row>
    <row r="389" spans="1:16" ht="21.75" customHeight="1">
      <c r="A389" s="162">
        <v>5</v>
      </c>
      <c r="B389" s="160" t="s">
        <v>157</v>
      </c>
      <c r="C389" s="169"/>
      <c r="D389" s="159"/>
      <c r="E389" s="159"/>
      <c r="F389" s="161"/>
      <c r="G389" s="159"/>
      <c r="H389" s="159"/>
      <c r="I389" s="159"/>
      <c r="J389" s="159"/>
      <c r="K389" s="159"/>
      <c r="L389" s="159"/>
      <c r="M389" s="159"/>
      <c r="N389" s="159"/>
      <c r="O389" s="159"/>
      <c r="P389" s="159"/>
    </row>
    <row r="390" spans="2:14" ht="12.75">
      <c r="B390" s="15"/>
      <c r="C390" s="608" t="s">
        <v>137</v>
      </c>
      <c r="D390" s="608"/>
      <c r="E390" s="608"/>
      <c r="F390" s="608"/>
      <c r="G390" s="608"/>
      <c r="H390" s="608"/>
      <c r="I390" s="608"/>
      <c r="J390" s="608"/>
      <c r="K390" s="608"/>
      <c r="L390" s="608"/>
      <c r="M390" s="608"/>
      <c r="N390" s="608"/>
    </row>
    <row r="391" spans="2:16" ht="12.75">
      <c r="B391" s="11"/>
      <c r="C391" s="146">
        <v>1</v>
      </c>
      <c r="D391" s="146">
        <v>2</v>
      </c>
      <c r="E391" s="146">
        <v>3</v>
      </c>
      <c r="F391" s="146">
        <v>4</v>
      </c>
      <c r="G391" s="146">
        <v>5</v>
      </c>
      <c r="H391" s="146">
        <v>6</v>
      </c>
      <c r="I391" s="146">
        <v>7</v>
      </c>
      <c r="J391" s="146">
        <v>8</v>
      </c>
      <c r="K391" s="146">
        <v>9</v>
      </c>
      <c r="L391" s="74">
        <v>10</v>
      </c>
      <c r="M391" s="74">
        <v>11</v>
      </c>
      <c r="N391" s="74">
        <v>12</v>
      </c>
      <c r="O391" s="15"/>
      <c r="P391" s="211" t="s">
        <v>3</v>
      </c>
    </row>
    <row r="392" spans="2:16" ht="12.75">
      <c r="B392" s="453" t="s">
        <v>135</v>
      </c>
      <c r="C392" s="451">
        <v>0</v>
      </c>
      <c r="D392" s="451">
        <v>0</v>
      </c>
      <c r="E392" s="451">
        <v>0</v>
      </c>
      <c r="F392" s="451">
        <v>1</v>
      </c>
      <c r="G392" s="503" t="s">
        <v>277</v>
      </c>
      <c r="H392" s="568">
        <v>0</v>
      </c>
      <c r="I392" s="451">
        <v>0</v>
      </c>
      <c r="J392" s="503" t="s">
        <v>277</v>
      </c>
      <c r="K392" s="451">
        <v>20</v>
      </c>
      <c r="L392" s="454">
        <v>20</v>
      </c>
      <c r="M392" s="503" t="s">
        <v>277</v>
      </c>
      <c r="N392" s="454"/>
      <c r="P392" s="376">
        <v>17</v>
      </c>
    </row>
    <row r="393" spans="2:16" ht="12.75">
      <c r="B393" s="453" t="s">
        <v>164</v>
      </c>
      <c r="C393" s="451">
        <v>0</v>
      </c>
      <c r="D393" s="451">
        <v>0</v>
      </c>
      <c r="E393" s="451">
        <v>0</v>
      </c>
      <c r="F393" s="451">
        <v>0</v>
      </c>
      <c r="G393" s="451">
        <v>0</v>
      </c>
      <c r="H393" s="451">
        <v>0</v>
      </c>
      <c r="I393" s="451">
        <v>0</v>
      </c>
      <c r="J393" s="451">
        <v>0</v>
      </c>
      <c r="K393" s="451">
        <v>0</v>
      </c>
      <c r="L393" s="454">
        <v>0</v>
      </c>
      <c r="M393" s="454">
        <v>0</v>
      </c>
      <c r="N393" s="454"/>
      <c r="P393" s="376">
        <v>0</v>
      </c>
    </row>
    <row r="394" spans="2:16" ht="12.75">
      <c r="B394" s="453" t="s">
        <v>165</v>
      </c>
      <c r="C394" s="451">
        <v>0</v>
      </c>
      <c r="D394" s="451">
        <v>0</v>
      </c>
      <c r="E394" s="451">
        <v>0</v>
      </c>
      <c r="F394" s="451">
        <v>0</v>
      </c>
      <c r="G394" s="451">
        <v>0</v>
      </c>
      <c r="H394" s="451">
        <v>0</v>
      </c>
      <c r="I394" s="451">
        <v>0</v>
      </c>
      <c r="J394" s="451">
        <v>0</v>
      </c>
      <c r="K394" s="451">
        <v>0</v>
      </c>
      <c r="L394" s="454">
        <v>0</v>
      </c>
      <c r="M394" s="588">
        <v>20</v>
      </c>
      <c r="N394" s="454"/>
      <c r="P394" s="376">
        <v>0</v>
      </c>
    </row>
    <row r="395" spans="2:16" ht="24">
      <c r="B395" s="350" t="s">
        <v>172</v>
      </c>
      <c r="C395" s="451">
        <v>0</v>
      </c>
      <c r="D395" s="451">
        <v>0</v>
      </c>
      <c r="E395" s="451">
        <v>0</v>
      </c>
      <c r="F395" s="451">
        <v>0</v>
      </c>
      <c r="G395" s="451">
        <v>0</v>
      </c>
      <c r="H395" s="451">
        <v>0</v>
      </c>
      <c r="I395" s="451">
        <v>0</v>
      </c>
      <c r="J395" s="451">
        <v>0</v>
      </c>
      <c r="K395" s="451">
        <v>0</v>
      </c>
      <c r="L395" s="454">
        <v>0</v>
      </c>
      <c r="M395" s="454">
        <v>0</v>
      </c>
      <c r="N395" s="454"/>
      <c r="P395" s="376">
        <v>30</v>
      </c>
    </row>
    <row r="396" spans="2:16" ht="12.75">
      <c r="B396" s="453" t="s">
        <v>173</v>
      </c>
      <c r="C396" s="451">
        <v>0</v>
      </c>
      <c r="D396" s="451">
        <v>0</v>
      </c>
      <c r="E396" s="451">
        <v>0</v>
      </c>
      <c r="F396" s="451">
        <v>0</v>
      </c>
      <c r="G396" s="451">
        <v>0</v>
      </c>
      <c r="H396" s="451">
        <v>0</v>
      </c>
      <c r="I396" s="451">
        <v>0</v>
      </c>
      <c r="J396" s="451">
        <v>0</v>
      </c>
      <c r="K396" s="565" t="s">
        <v>323</v>
      </c>
      <c r="L396" s="454">
        <v>0</v>
      </c>
      <c r="M396" s="454">
        <v>0</v>
      </c>
      <c r="N396" s="454"/>
      <c r="P396" s="376">
        <v>0</v>
      </c>
    </row>
    <row r="397" spans="2:16" ht="12.75">
      <c r="B397" s="351" t="s">
        <v>136</v>
      </c>
      <c r="C397" s="451">
        <v>0</v>
      </c>
      <c r="D397" s="451">
        <v>0</v>
      </c>
      <c r="E397" s="451">
        <v>0</v>
      </c>
      <c r="F397" s="451">
        <v>0</v>
      </c>
      <c r="G397" s="451">
        <v>0</v>
      </c>
      <c r="H397" s="451">
        <v>0</v>
      </c>
      <c r="I397" s="451">
        <v>0</v>
      </c>
      <c r="J397" s="451">
        <v>0</v>
      </c>
      <c r="K397" s="451">
        <v>0</v>
      </c>
      <c r="L397" s="454">
        <v>0</v>
      </c>
      <c r="M397" s="454">
        <v>0</v>
      </c>
      <c r="N397" s="454"/>
      <c r="P397" s="376">
        <v>0</v>
      </c>
    </row>
    <row r="398" spans="2:16" ht="12.75">
      <c r="B398" s="351" t="s">
        <v>166</v>
      </c>
      <c r="C398" s="451">
        <v>0</v>
      </c>
      <c r="D398" s="451">
        <v>0</v>
      </c>
      <c r="E398" s="451">
        <v>40</v>
      </c>
      <c r="F398" s="451">
        <v>42</v>
      </c>
      <c r="G398" s="451">
        <v>20</v>
      </c>
      <c r="H398" s="565" t="s">
        <v>314</v>
      </c>
      <c r="I398" s="451">
        <v>50</v>
      </c>
      <c r="J398" s="451">
        <v>31</v>
      </c>
      <c r="K398" s="451">
        <v>13</v>
      </c>
      <c r="L398" s="454">
        <v>19</v>
      </c>
      <c r="M398" s="454">
        <v>0</v>
      </c>
      <c r="N398" s="454"/>
      <c r="P398" s="376">
        <v>30</v>
      </c>
    </row>
    <row r="399" spans="2:16" ht="12.75">
      <c r="B399" s="351" t="s">
        <v>168</v>
      </c>
      <c r="C399" s="451">
        <v>0</v>
      </c>
      <c r="D399" s="451">
        <v>0</v>
      </c>
      <c r="E399" s="451">
        <v>0</v>
      </c>
      <c r="F399" s="451">
        <v>0</v>
      </c>
      <c r="G399" s="451">
        <v>0</v>
      </c>
      <c r="H399" s="451">
        <v>0</v>
      </c>
      <c r="I399" s="451">
        <v>0</v>
      </c>
      <c r="J399" s="451">
        <v>0</v>
      </c>
      <c r="K399" s="451">
        <v>0</v>
      </c>
      <c r="L399" s="454">
        <v>50</v>
      </c>
      <c r="M399" s="454">
        <v>0</v>
      </c>
      <c r="N399" s="454"/>
      <c r="P399" s="376">
        <v>11</v>
      </c>
    </row>
    <row r="400" spans="2:14" ht="12.75">
      <c r="B400" s="152"/>
      <c r="C400" s="203"/>
      <c r="D400" s="203"/>
      <c r="E400" s="203"/>
      <c r="F400" s="203"/>
      <c r="G400" s="203"/>
      <c r="H400" s="203"/>
      <c r="I400" s="203"/>
      <c r="J400" s="203"/>
      <c r="K400" s="203"/>
      <c r="L400" s="286"/>
      <c r="M400" s="164"/>
      <c r="N400" s="164"/>
    </row>
    <row r="401" spans="3:14" ht="12.75">
      <c r="C401" s="608" t="s">
        <v>151</v>
      </c>
      <c r="D401" s="608"/>
      <c r="E401" s="608"/>
      <c r="F401" s="608"/>
      <c r="G401" s="608"/>
      <c r="H401" s="608"/>
      <c r="I401" s="608"/>
      <c r="J401" s="608"/>
      <c r="K401" s="608"/>
      <c r="L401" s="608"/>
      <c r="M401" s="608"/>
      <c r="N401" s="608"/>
    </row>
    <row r="402" spans="2:16" ht="12.75">
      <c r="B402" s="463" t="s">
        <v>138</v>
      </c>
      <c r="C402" s="146">
        <v>1</v>
      </c>
      <c r="D402" s="146">
        <v>2</v>
      </c>
      <c r="E402" s="146">
        <v>3</v>
      </c>
      <c r="F402" s="146">
        <v>4</v>
      </c>
      <c r="G402" s="146">
        <v>5</v>
      </c>
      <c r="H402" s="146">
        <v>6</v>
      </c>
      <c r="I402" s="146">
        <v>7</v>
      </c>
      <c r="J402" s="146">
        <v>8</v>
      </c>
      <c r="K402" s="146">
        <v>9</v>
      </c>
      <c r="L402" s="74">
        <v>10</v>
      </c>
      <c r="M402" s="74">
        <v>11</v>
      </c>
      <c r="N402" s="74">
        <v>12</v>
      </c>
      <c r="O402" s="15"/>
      <c r="P402" s="15"/>
    </row>
    <row r="403" spans="2:16" ht="12.75">
      <c r="B403" s="165" t="s">
        <v>139</v>
      </c>
      <c r="C403" s="165"/>
      <c r="D403" s="165"/>
      <c r="E403" s="165"/>
      <c r="F403" s="165"/>
      <c r="G403" s="165"/>
      <c r="H403" s="165"/>
      <c r="I403" s="165"/>
      <c r="J403" s="165"/>
      <c r="K403" s="165"/>
      <c r="L403" s="165"/>
      <c r="M403" s="165"/>
      <c r="N403" s="165"/>
      <c r="O403" s="165"/>
      <c r="P403" s="295" t="s">
        <v>0</v>
      </c>
    </row>
    <row r="404" spans="2:16" ht="12.75">
      <c r="B404" s="455" t="s">
        <v>145</v>
      </c>
      <c r="C404" s="456">
        <v>0</v>
      </c>
      <c r="D404" s="456">
        <v>0</v>
      </c>
      <c r="E404" s="456">
        <f>SUM(E405:E407)</f>
        <v>15</v>
      </c>
      <c r="F404" s="456">
        <f>SUM(F405:F407)</f>
        <v>19</v>
      </c>
      <c r="G404" s="456">
        <f aca="true" t="shared" si="77" ref="G404:N404">SUM(G405:G407)</f>
        <v>18</v>
      </c>
      <c r="H404" s="456">
        <f t="shared" si="77"/>
        <v>20</v>
      </c>
      <c r="I404" s="456">
        <f t="shared" si="77"/>
        <v>0</v>
      </c>
      <c r="J404" s="456">
        <f t="shared" si="77"/>
        <v>16</v>
      </c>
      <c r="K404" s="456">
        <f t="shared" si="77"/>
        <v>30</v>
      </c>
      <c r="L404" s="456">
        <f t="shared" si="77"/>
        <v>0</v>
      </c>
      <c r="M404" s="456">
        <f t="shared" si="77"/>
        <v>0</v>
      </c>
      <c r="N404" s="456">
        <f t="shared" si="77"/>
        <v>0</v>
      </c>
      <c r="P404" s="254">
        <f aca="true" t="shared" si="78" ref="P404:P409">SUM(C404:N404)</f>
        <v>118</v>
      </c>
    </row>
    <row r="405" spans="2:16" ht="12.75">
      <c r="B405" s="457" t="s">
        <v>142</v>
      </c>
      <c r="C405" s="349">
        <v>0</v>
      </c>
      <c r="D405" s="349">
        <v>0</v>
      </c>
      <c r="E405" s="349">
        <v>15</v>
      </c>
      <c r="F405" s="349">
        <v>19</v>
      </c>
      <c r="G405" s="349">
        <v>18</v>
      </c>
      <c r="H405" s="349">
        <v>20</v>
      </c>
      <c r="I405" s="349">
        <v>0</v>
      </c>
      <c r="J405" s="349">
        <v>16</v>
      </c>
      <c r="K405" s="349">
        <v>0</v>
      </c>
      <c r="L405" s="349">
        <v>0</v>
      </c>
      <c r="M405" s="349">
        <v>0</v>
      </c>
      <c r="N405" s="349"/>
      <c r="P405" s="261">
        <f t="shared" si="78"/>
        <v>88</v>
      </c>
    </row>
    <row r="406" spans="2:16" ht="12.75">
      <c r="B406" s="457" t="s">
        <v>140</v>
      </c>
      <c r="C406" s="349">
        <v>0</v>
      </c>
      <c r="D406" s="349">
        <v>0</v>
      </c>
      <c r="E406" s="349">
        <v>0</v>
      </c>
      <c r="F406" s="349">
        <v>0</v>
      </c>
      <c r="G406" s="349">
        <v>0</v>
      </c>
      <c r="H406" s="349">
        <v>0</v>
      </c>
      <c r="I406" s="349">
        <v>0</v>
      </c>
      <c r="J406" s="349">
        <v>0</v>
      </c>
      <c r="K406" s="349">
        <v>30</v>
      </c>
      <c r="L406" s="349">
        <v>0</v>
      </c>
      <c r="M406" s="349">
        <v>0</v>
      </c>
      <c r="N406" s="349"/>
      <c r="P406" s="261">
        <f t="shared" si="78"/>
        <v>30</v>
      </c>
    </row>
    <row r="407" spans="2:16" ht="12.75">
      <c r="B407" s="457" t="s">
        <v>141</v>
      </c>
      <c r="C407" s="349">
        <v>0</v>
      </c>
      <c r="D407" s="349">
        <v>0</v>
      </c>
      <c r="E407" s="349">
        <v>0</v>
      </c>
      <c r="F407" s="349">
        <v>0</v>
      </c>
      <c r="G407" s="349">
        <v>0</v>
      </c>
      <c r="H407" s="349">
        <v>0</v>
      </c>
      <c r="I407" s="349">
        <v>0</v>
      </c>
      <c r="J407" s="349">
        <v>0</v>
      </c>
      <c r="K407" s="349">
        <v>0</v>
      </c>
      <c r="L407" s="349">
        <v>0</v>
      </c>
      <c r="M407" s="349">
        <v>0</v>
      </c>
      <c r="N407" s="349"/>
      <c r="P407" s="261">
        <f t="shared" si="78"/>
        <v>0</v>
      </c>
    </row>
    <row r="408" spans="2:16" ht="12.75">
      <c r="B408" s="455" t="s">
        <v>143</v>
      </c>
      <c r="C408" s="456">
        <v>0</v>
      </c>
      <c r="D408" s="456">
        <v>0</v>
      </c>
      <c r="E408" s="456">
        <v>0</v>
      </c>
      <c r="F408" s="456">
        <v>0</v>
      </c>
      <c r="G408" s="456">
        <v>0</v>
      </c>
      <c r="H408" s="456">
        <v>0</v>
      </c>
      <c r="I408" s="456">
        <v>0</v>
      </c>
      <c r="J408" s="456">
        <v>0</v>
      </c>
      <c r="K408" s="456">
        <v>0</v>
      </c>
      <c r="L408" s="456">
        <v>0</v>
      </c>
      <c r="M408" s="456">
        <v>0</v>
      </c>
      <c r="N408" s="456"/>
      <c r="P408" s="255">
        <f t="shared" si="78"/>
        <v>0</v>
      </c>
    </row>
    <row r="409" spans="2:16" ht="12.75">
      <c r="B409" s="455" t="s">
        <v>144</v>
      </c>
      <c r="C409" s="456">
        <v>0</v>
      </c>
      <c r="D409" s="456">
        <v>0</v>
      </c>
      <c r="E409" s="456">
        <v>0</v>
      </c>
      <c r="F409" s="456">
        <v>0</v>
      </c>
      <c r="G409" s="456">
        <v>0</v>
      </c>
      <c r="H409" s="456">
        <v>0</v>
      </c>
      <c r="I409" s="456">
        <v>0</v>
      </c>
      <c r="J409" s="456">
        <v>0</v>
      </c>
      <c r="K409" s="456">
        <v>0</v>
      </c>
      <c r="L409" s="456">
        <v>0</v>
      </c>
      <c r="M409" s="456">
        <v>0</v>
      </c>
      <c r="N409" s="456"/>
      <c r="P409" s="255">
        <f t="shared" si="78"/>
        <v>0</v>
      </c>
    </row>
    <row r="410" spans="2:4" ht="12.75">
      <c r="B410" s="164"/>
      <c r="C410" s="209"/>
      <c r="D410" s="209"/>
    </row>
    <row r="411" spans="2:16" ht="12.75">
      <c r="B411" s="166" t="s">
        <v>146</v>
      </c>
      <c r="C411" s="165"/>
      <c r="D411" s="165"/>
      <c r="E411" s="165"/>
      <c r="F411" s="165"/>
      <c r="G411" s="165"/>
      <c r="H411" s="165"/>
      <c r="I411" s="165"/>
      <c r="J411" s="165"/>
      <c r="K411" s="165"/>
      <c r="L411" s="165"/>
      <c r="M411" s="165"/>
      <c r="N411" s="165"/>
      <c r="O411" s="165"/>
      <c r="P411" s="295" t="s">
        <v>0</v>
      </c>
    </row>
    <row r="412" spans="2:16" ht="12.75">
      <c r="B412" s="455" t="s">
        <v>145</v>
      </c>
      <c r="C412" s="456">
        <v>0</v>
      </c>
      <c r="D412" s="456">
        <v>0</v>
      </c>
      <c r="E412" s="456">
        <f>SUM(E413:E414)</f>
        <v>0</v>
      </c>
      <c r="F412" s="456">
        <f aca="true" t="shared" si="79" ref="F412:N412">SUM(F413:F414)</f>
        <v>0</v>
      </c>
      <c r="G412" s="456">
        <f t="shared" si="79"/>
        <v>0</v>
      </c>
      <c r="H412" s="456">
        <f t="shared" si="79"/>
        <v>0</v>
      </c>
      <c r="I412" s="456">
        <f t="shared" si="79"/>
        <v>0</v>
      </c>
      <c r="J412" s="456">
        <f t="shared" si="79"/>
        <v>0</v>
      </c>
      <c r="K412" s="456">
        <f t="shared" si="79"/>
        <v>0</v>
      </c>
      <c r="L412" s="456">
        <f t="shared" si="79"/>
        <v>0</v>
      </c>
      <c r="M412" s="456">
        <f t="shared" si="79"/>
        <v>0</v>
      </c>
      <c r="N412" s="456">
        <f t="shared" si="79"/>
        <v>0</v>
      </c>
      <c r="P412" s="210">
        <f>SUM(C412:N412)</f>
        <v>0</v>
      </c>
    </row>
    <row r="413" spans="2:16" ht="12.75">
      <c r="B413" s="457" t="s">
        <v>140</v>
      </c>
      <c r="C413" s="349">
        <v>0</v>
      </c>
      <c r="D413" s="349">
        <v>0</v>
      </c>
      <c r="E413" s="349">
        <v>0</v>
      </c>
      <c r="F413" s="349">
        <v>0</v>
      </c>
      <c r="G413" s="349">
        <v>0</v>
      </c>
      <c r="H413" s="349">
        <v>0</v>
      </c>
      <c r="I413" s="349">
        <v>0</v>
      </c>
      <c r="J413" s="349">
        <v>0</v>
      </c>
      <c r="K413" s="349">
        <v>0</v>
      </c>
      <c r="L413" s="349">
        <v>0</v>
      </c>
      <c r="M413" s="349">
        <v>0</v>
      </c>
      <c r="N413" s="349">
        <v>0</v>
      </c>
      <c r="O413" s="618"/>
      <c r="P413" s="263">
        <f>SUM(C413:N413)</f>
        <v>0</v>
      </c>
    </row>
    <row r="414" spans="2:16" ht="12.75">
      <c r="B414" s="457" t="s">
        <v>141</v>
      </c>
      <c r="C414" s="349">
        <v>0</v>
      </c>
      <c r="D414" s="349">
        <v>0</v>
      </c>
      <c r="E414" s="349">
        <v>0</v>
      </c>
      <c r="F414" s="349">
        <v>0</v>
      </c>
      <c r="G414" s="349">
        <v>0</v>
      </c>
      <c r="H414" s="349">
        <v>0</v>
      </c>
      <c r="I414" s="349">
        <v>0</v>
      </c>
      <c r="J414" s="349">
        <v>0</v>
      </c>
      <c r="K414" s="349">
        <v>0</v>
      </c>
      <c r="L414" s="349">
        <v>0</v>
      </c>
      <c r="M414" s="349">
        <v>0</v>
      </c>
      <c r="N414" s="349">
        <v>0</v>
      </c>
      <c r="O414" s="618"/>
      <c r="P414" s="263">
        <f>SUM(C414:N414)</f>
        <v>0</v>
      </c>
    </row>
    <row r="415" spans="2:16" ht="12.75">
      <c r="B415" s="455" t="s">
        <v>143</v>
      </c>
      <c r="C415" s="456">
        <v>0</v>
      </c>
      <c r="D415" s="456">
        <v>0</v>
      </c>
      <c r="E415" s="456">
        <v>50</v>
      </c>
      <c r="F415" s="456">
        <v>0</v>
      </c>
      <c r="G415" s="456">
        <v>60</v>
      </c>
      <c r="H415" s="456">
        <v>0</v>
      </c>
      <c r="I415" s="456">
        <v>0</v>
      </c>
      <c r="J415" s="456">
        <v>0</v>
      </c>
      <c r="K415" s="456">
        <v>72</v>
      </c>
      <c r="L415" s="456">
        <v>0</v>
      </c>
      <c r="M415" s="456">
        <v>0</v>
      </c>
      <c r="N415" s="456">
        <v>0</v>
      </c>
      <c r="P415" s="210">
        <f>SUM(C415:N415)</f>
        <v>182</v>
      </c>
    </row>
    <row r="416" spans="2:16" ht="12.75">
      <c r="B416" s="455" t="s">
        <v>144</v>
      </c>
      <c r="C416" s="456">
        <v>0</v>
      </c>
      <c r="D416" s="456">
        <v>0</v>
      </c>
      <c r="E416" s="456">
        <v>0</v>
      </c>
      <c r="F416" s="456">
        <v>0</v>
      </c>
      <c r="G416" s="456">
        <v>0</v>
      </c>
      <c r="H416" s="456">
        <v>0</v>
      </c>
      <c r="I416" s="456">
        <v>0</v>
      </c>
      <c r="J416" s="456">
        <v>0</v>
      </c>
      <c r="K416" s="456">
        <v>0</v>
      </c>
      <c r="L416" s="456">
        <v>0</v>
      </c>
      <c r="M416" s="456">
        <v>0</v>
      </c>
      <c r="N416" s="456">
        <v>0</v>
      </c>
      <c r="P416" s="210">
        <f>SUM(C416:N416)</f>
        <v>0</v>
      </c>
    </row>
    <row r="417" spans="2:16" ht="12.75">
      <c r="B417" s="164"/>
      <c r="C417" s="209"/>
      <c r="D417" s="209"/>
      <c r="P417" s="264"/>
    </row>
    <row r="418" spans="2:16" ht="12.75">
      <c r="B418" s="166" t="s">
        <v>147</v>
      </c>
      <c r="C418" s="165"/>
      <c r="D418" s="165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295" t="s">
        <v>0</v>
      </c>
    </row>
    <row r="419" spans="2:16" ht="12.75">
      <c r="B419" s="455" t="s">
        <v>145</v>
      </c>
      <c r="C419" s="456">
        <v>0</v>
      </c>
      <c r="D419" s="456">
        <v>0</v>
      </c>
      <c r="E419" s="456">
        <f>SUM(E420:E421)</f>
        <v>0</v>
      </c>
      <c r="F419" s="456">
        <f aca="true" t="shared" si="80" ref="F419:N419">SUM(F420:F421)</f>
        <v>0</v>
      </c>
      <c r="G419" s="456">
        <f t="shared" si="80"/>
        <v>0</v>
      </c>
      <c r="H419" s="456">
        <f t="shared" si="80"/>
        <v>0</v>
      </c>
      <c r="I419" s="456">
        <f t="shared" si="80"/>
        <v>0</v>
      </c>
      <c r="J419" s="456">
        <f t="shared" si="80"/>
        <v>0</v>
      </c>
      <c r="K419" s="456">
        <f t="shared" si="80"/>
        <v>0</v>
      </c>
      <c r="L419" s="456">
        <f t="shared" si="80"/>
        <v>0</v>
      </c>
      <c r="M419" s="456">
        <v>80</v>
      </c>
      <c r="N419" s="456">
        <f t="shared" si="80"/>
        <v>0</v>
      </c>
      <c r="P419" s="210">
        <f>SUM(C419:N419)</f>
        <v>80</v>
      </c>
    </row>
    <row r="420" spans="2:16" ht="12.75">
      <c r="B420" s="457" t="s">
        <v>140</v>
      </c>
      <c r="C420" s="349">
        <v>0</v>
      </c>
      <c r="D420" s="349">
        <v>0</v>
      </c>
      <c r="E420" s="349">
        <v>0</v>
      </c>
      <c r="F420" s="349">
        <v>0</v>
      </c>
      <c r="G420" s="349">
        <v>0</v>
      </c>
      <c r="H420" s="349">
        <v>0</v>
      </c>
      <c r="I420" s="349">
        <v>0</v>
      </c>
      <c r="J420" s="349">
        <v>0</v>
      </c>
      <c r="K420" s="349">
        <v>0</v>
      </c>
      <c r="L420" s="349">
        <v>0</v>
      </c>
      <c r="M420" s="349">
        <v>30</v>
      </c>
      <c r="N420" s="349">
        <v>0</v>
      </c>
      <c r="O420" s="262"/>
      <c r="P420" s="263">
        <f>SUM(C420:N420)</f>
        <v>30</v>
      </c>
    </row>
    <row r="421" spans="2:16" ht="12.75">
      <c r="B421" s="457" t="s">
        <v>141</v>
      </c>
      <c r="C421" s="349">
        <v>0</v>
      </c>
      <c r="D421" s="349">
        <v>0</v>
      </c>
      <c r="E421" s="349">
        <v>0</v>
      </c>
      <c r="F421" s="349">
        <v>0</v>
      </c>
      <c r="G421" s="349">
        <v>0</v>
      </c>
      <c r="H421" s="349">
        <v>0</v>
      </c>
      <c r="I421" s="349">
        <v>0</v>
      </c>
      <c r="J421" s="349">
        <v>0</v>
      </c>
      <c r="K421" s="349">
        <v>0</v>
      </c>
      <c r="L421" s="349">
        <v>0</v>
      </c>
      <c r="M421" s="349">
        <v>0</v>
      </c>
      <c r="N421" s="349">
        <v>0</v>
      </c>
      <c r="O421" s="262"/>
      <c r="P421" s="263">
        <f>SUM(C421:N421)</f>
        <v>0</v>
      </c>
    </row>
    <row r="422" spans="2:16" ht="12.75">
      <c r="B422" s="455" t="s">
        <v>143</v>
      </c>
      <c r="C422" s="456">
        <v>0</v>
      </c>
      <c r="D422" s="456">
        <v>0</v>
      </c>
      <c r="E422" s="456">
        <v>0</v>
      </c>
      <c r="F422" s="456">
        <v>700</v>
      </c>
      <c r="G422" s="456">
        <v>0</v>
      </c>
      <c r="H422" s="456">
        <v>0</v>
      </c>
      <c r="I422" s="456">
        <v>0</v>
      </c>
      <c r="J422" s="456">
        <v>350</v>
      </c>
      <c r="K422" s="456">
        <v>0</v>
      </c>
      <c r="L422" s="456">
        <v>0</v>
      </c>
      <c r="M422" s="456">
        <v>0</v>
      </c>
      <c r="N422" s="456">
        <v>0</v>
      </c>
      <c r="P422" s="210">
        <f>SUM(C422:N422)</f>
        <v>1050</v>
      </c>
    </row>
    <row r="423" spans="2:16" ht="12.75">
      <c r="B423" s="455" t="s">
        <v>144</v>
      </c>
      <c r="C423" s="456">
        <v>0</v>
      </c>
      <c r="D423" s="456">
        <v>0</v>
      </c>
      <c r="E423" s="456">
        <v>0</v>
      </c>
      <c r="F423" s="456">
        <v>0</v>
      </c>
      <c r="G423" s="456">
        <v>0</v>
      </c>
      <c r="H423" s="456">
        <v>0</v>
      </c>
      <c r="I423" s="456">
        <v>0</v>
      </c>
      <c r="J423" s="456">
        <v>0</v>
      </c>
      <c r="K423" s="456">
        <v>0</v>
      </c>
      <c r="L423" s="456">
        <v>0</v>
      </c>
      <c r="M423" s="456">
        <v>0</v>
      </c>
      <c r="N423" s="456">
        <v>0</v>
      </c>
      <c r="P423" s="210">
        <f>SUM(C423:N423)</f>
        <v>0</v>
      </c>
    </row>
    <row r="424" spans="2:16" ht="12.75">
      <c r="B424" s="458"/>
      <c r="C424" s="459"/>
      <c r="D424" s="459"/>
      <c r="E424" s="460"/>
      <c r="F424" s="460"/>
      <c r="G424" s="460"/>
      <c r="H424" s="460"/>
      <c r="I424" s="460"/>
      <c r="J424" s="460"/>
      <c r="K424" s="460"/>
      <c r="L424" s="461"/>
      <c r="M424" s="462"/>
      <c r="N424" s="462"/>
      <c r="P424" s="264"/>
    </row>
    <row r="425" spans="2:16" ht="12.75">
      <c r="B425" s="166" t="s">
        <v>148</v>
      </c>
      <c r="C425" s="166"/>
      <c r="D425" s="166"/>
      <c r="E425" s="166"/>
      <c r="F425" s="166"/>
      <c r="G425" s="166"/>
      <c r="H425" s="166"/>
      <c r="I425" s="166"/>
      <c r="J425" s="166"/>
      <c r="K425" s="166"/>
      <c r="L425" s="166"/>
      <c r="M425" s="166"/>
      <c r="N425" s="166"/>
      <c r="O425" s="166"/>
      <c r="P425" s="295" t="s">
        <v>0</v>
      </c>
    </row>
    <row r="426" spans="2:16" ht="12.75">
      <c r="B426" s="455" t="s">
        <v>145</v>
      </c>
      <c r="C426" s="456">
        <v>0</v>
      </c>
      <c r="D426" s="456">
        <v>0</v>
      </c>
      <c r="E426" s="456">
        <f>SUM(E427:E428)</f>
        <v>0</v>
      </c>
      <c r="F426" s="456">
        <f aca="true" t="shared" si="81" ref="F426:N426">SUM(F427:F428)</f>
        <v>0</v>
      </c>
      <c r="G426" s="456">
        <f t="shared" si="81"/>
        <v>0</v>
      </c>
      <c r="H426" s="456">
        <f t="shared" si="81"/>
        <v>0</v>
      </c>
      <c r="I426" s="456">
        <f t="shared" si="81"/>
        <v>0</v>
      </c>
      <c r="J426" s="456">
        <f t="shared" si="81"/>
        <v>0</v>
      </c>
      <c r="K426" s="456">
        <f t="shared" si="81"/>
        <v>0</v>
      </c>
      <c r="L426" s="456">
        <f t="shared" si="81"/>
        <v>0</v>
      </c>
      <c r="M426" s="456">
        <f t="shared" si="81"/>
        <v>0</v>
      </c>
      <c r="N426" s="456">
        <f t="shared" si="81"/>
        <v>0</v>
      </c>
      <c r="P426" s="210">
        <f>SUM(C426:N426)</f>
        <v>0</v>
      </c>
    </row>
    <row r="427" spans="2:16" ht="12.75">
      <c r="B427" s="457" t="s">
        <v>140</v>
      </c>
      <c r="C427" s="349">
        <v>0</v>
      </c>
      <c r="D427" s="349">
        <v>0</v>
      </c>
      <c r="E427" s="349">
        <v>0</v>
      </c>
      <c r="F427" s="349">
        <v>0</v>
      </c>
      <c r="G427" s="349">
        <v>0</v>
      </c>
      <c r="H427" s="349">
        <v>0</v>
      </c>
      <c r="I427" s="349">
        <v>0</v>
      </c>
      <c r="J427" s="349">
        <v>0</v>
      </c>
      <c r="K427" s="349">
        <v>0</v>
      </c>
      <c r="L427" s="349">
        <v>0</v>
      </c>
      <c r="M427" s="349">
        <v>0</v>
      </c>
      <c r="N427" s="349"/>
      <c r="O427" s="262"/>
      <c r="P427" s="263">
        <f>SUM(C427:N427)</f>
        <v>0</v>
      </c>
    </row>
    <row r="428" spans="2:16" ht="12.75">
      <c r="B428" s="457" t="s">
        <v>141</v>
      </c>
      <c r="C428" s="349">
        <v>0</v>
      </c>
      <c r="D428" s="349">
        <v>0</v>
      </c>
      <c r="E428" s="349">
        <v>0</v>
      </c>
      <c r="F428" s="349">
        <v>0</v>
      </c>
      <c r="G428" s="349">
        <v>0</v>
      </c>
      <c r="H428" s="349">
        <v>0</v>
      </c>
      <c r="I428" s="349">
        <v>0</v>
      </c>
      <c r="J428" s="349">
        <v>0</v>
      </c>
      <c r="K428" s="349">
        <v>0</v>
      </c>
      <c r="L428" s="349" t="s">
        <v>277</v>
      </c>
      <c r="M428" s="349">
        <v>0</v>
      </c>
      <c r="N428" s="349"/>
      <c r="O428" s="262"/>
      <c r="P428" s="263">
        <f>SUM(C428:N428)</f>
        <v>0</v>
      </c>
    </row>
    <row r="429" spans="2:16" ht="12.75">
      <c r="B429" s="455" t="s">
        <v>143</v>
      </c>
      <c r="C429" s="456">
        <v>0</v>
      </c>
      <c r="D429" s="456">
        <v>0</v>
      </c>
      <c r="E429" s="456">
        <v>0</v>
      </c>
      <c r="F429" s="456">
        <v>0</v>
      </c>
      <c r="G429" s="456">
        <v>0</v>
      </c>
      <c r="H429" s="456">
        <v>0</v>
      </c>
      <c r="I429" s="456">
        <v>0</v>
      </c>
      <c r="J429" s="456">
        <v>0</v>
      </c>
      <c r="K429" s="456">
        <v>0</v>
      </c>
      <c r="L429" s="456">
        <v>0</v>
      </c>
      <c r="M429" s="456">
        <v>0</v>
      </c>
      <c r="N429" s="456"/>
      <c r="P429" s="210">
        <f>SUM(C429:N429)</f>
        <v>0</v>
      </c>
    </row>
    <row r="430" spans="2:16" ht="12.75">
      <c r="B430" s="455" t="s">
        <v>144</v>
      </c>
      <c r="C430" s="456">
        <v>0</v>
      </c>
      <c r="D430" s="456">
        <v>0</v>
      </c>
      <c r="E430" s="456">
        <v>0</v>
      </c>
      <c r="F430" s="456">
        <v>0</v>
      </c>
      <c r="G430" s="456">
        <v>0</v>
      </c>
      <c r="H430" s="456">
        <v>0</v>
      </c>
      <c r="I430" s="456">
        <v>0</v>
      </c>
      <c r="J430" s="456">
        <v>0</v>
      </c>
      <c r="K430" s="456">
        <v>0</v>
      </c>
      <c r="L430" s="456">
        <v>0</v>
      </c>
      <c r="M430" s="456">
        <v>0</v>
      </c>
      <c r="N430" s="456"/>
      <c r="P430" s="210">
        <f>SUM(C430:N430)</f>
        <v>0</v>
      </c>
    </row>
    <row r="431" spans="2:16" ht="12.75">
      <c r="B431" s="164"/>
      <c r="C431" s="209"/>
      <c r="D431" s="209"/>
      <c r="P431" s="264"/>
    </row>
    <row r="432" spans="2:16" ht="12.75">
      <c r="B432" s="166" t="s">
        <v>149</v>
      </c>
      <c r="C432" s="166"/>
      <c r="D432" s="166"/>
      <c r="E432" s="166"/>
      <c r="F432" s="166"/>
      <c r="G432" s="166"/>
      <c r="H432" s="166"/>
      <c r="I432" s="166"/>
      <c r="J432" s="166"/>
      <c r="K432" s="166"/>
      <c r="L432" s="166"/>
      <c r="M432" s="166"/>
      <c r="N432" s="166"/>
      <c r="O432" s="166"/>
      <c r="P432" s="295" t="s">
        <v>0</v>
      </c>
    </row>
    <row r="433" spans="2:16" ht="12.75">
      <c r="B433" s="455" t="s">
        <v>145</v>
      </c>
      <c r="C433" s="349">
        <v>0</v>
      </c>
      <c r="D433" s="349">
        <v>0</v>
      </c>
      <c r="E433" s="349">
        <v>0</v>
      </c>
      <c r="F433" s="349">
        <v>0</v>
      </c>
      <c r="G433" s="349">
        <v>0</v>
      </c>
      <c r="H433" s="349">
        <v>0</v>
      </c>
      <c r="I433" s="349">
        <v>0</v>
      </c>
      <c r="J433" s="349">
        <v>0</v>
      </c>
      <c r="K433" s="349">
        <v>0</v>
      </c>
      <c r="L433" s="349">
        <v>0</v>
      </c>
      <c r="M433" s="349">
        <v>0</v>
      </c>
      <c r="N433" s="349"/>
      <c r="P433" s="263">
        <f>SUM(C433:N433)</f>
        <v>0</v>
      </c>
    </row>
    <row r="434" spans="2:16" ht="12.75">
      <c r="B434" s="455" t="s">
        <v>143</v>
      </c>
      <c r="C434" s="349">
        <v>0</v>
      </c>
      <c r="D434" s="349">
        <v>0</v>
      </c>
      <c r="E434" s="349">
        <v>0</v>
      </c>
      <c r="F434" s="349">
        <v>0</v>
      </c>
      <c r="G434" s="349">
        <v>0</v>
      </c>
      <c r="H434" s="349">
        <v>0</v>
      </c>
      <c r="I434" s="349">
        <v>0</v>
      </c>
      <c r="J434" s="349">
        <v>0</v>
      </c>
      <c r="K434" s="349">
        <v>0</v>
      </c>
      <c r="L434" s="349">
        <v>300</v>
      </c>
      <c r="M434" s="349">
        <v>0</v>
      </c>
      <c r="N434" s="349"/>
      <c r="P434" s="263">
        <f>SUM(C434:N434)</f>
        <v>300</v>
      </c>
    </row>
    <row r="435" spans="2:16" ht="12.75">
      <c r="B435" s="455" t="s">
        <v>210</v>
      </c>
      <c r="C435" s="349">
        <v>0</v>
      </c>
      <c r="D435" s="349">
        <v>0</v>
      </c>
      <c r="E435" s="349">
        <v>0</v>
      </c>
      <c r="F435" s="349">
        <v>0</v>
      </c>
      <c r="G435" s="349">
        <v>0</v>
      </c>
      <c r="H435" s="349">
        <v>0</v>
      </c>
      <c r="I435" s="349">
        <v>0</v>
      </c>
      <c r="J435" s="349">
        <v>0</v>
      </c>
      <c r="K435" s="349">
        <v>0</v>
      </c>
      <c r="L435" s="349">
        <v>0</v>
      </c>
      <c r="M435" s="349">
        <v>0</v>
      </c>
      <c r="N435" s="349"/>
      <c r="P435" s="263">
        <f>SUM(C435:N435)</f>
        <v>0</v>
      </c>
    </row>
    <row r="436" ht="13.5" thickBot="1">
      <c r="D436" s="286"/>
    </row>
    <row r="437" spans="2:16" ht="13.5" thickBot="1">
      <c r="B437" s="464" t="s">
        <v>150</v>
      </c>
      <c r="C437" s="273">
        <v>1</v>
      </c>
      <c r="D437" s="273">
        <v>2</v>
      </c>
      <c r="E437" s="273">
        <v>3</v>
      </c>
      <c r="F437" s="273">
        <v>4</v>
      </c>
      <c r="G437" s="273">
        <v>5</v>
      </c>
      <c r="H437" s="273">
        <v>6</v>
      </c>
      <c r="I437" s="273">
        <v>7</v>
      </c>
      <c r="J437" s="273">
        <v>8</v>
      </c>
      <c r="K437" s="273">
        <v>9</v>
      </c>
      <c r="L437" s="287">
        <v>10</v>
      </c>
      <c r="M437" s="287">
        <v>11</v>
      </c>
      <c r="N437" s="287">
        <v>12</v>
      </c>
      <c r="O437" s="15"/>
      <c r="P437" s="211" t="s">
        <v>0</v>
      </c>
    </row>
    <row r="438" spans="2:16" ht="12.75">
      <c r="B438" s="450" t="s">
        <v>169</v>
      </c>
      <c r="C438" s="516">
        <v>100</v>
      </c>
      <c r="D438" s="516">
        <v>100</v>
      </c>
      <c r="E438" s="516">
        <v>207</v>
      </c>
      <c r="F438" s="516">
        <v>277</v>
      </c>
      <c r="G438" s="516">
        <v>195</v>
      </c>
      <c r="H438" s="516">
        <v>0</v>
      </c>
      <c r="I438" s="516">
        <v>0</v>
      </c>
      <c r="J438" s="516">
        <v>0</v>
      </c>
      <c r="K438" s="516">
        <v>0</v>
      </c>
      <c r="L438" s="516">
        <v>0</v>
      </c>
      <c r="M438" s="516">
        <v>0</v>
      </c>
      <c r="N438" s="516"/>
      <c r="P438" s="263">
        <f>SUM(C438:N438)</f>
        <v>879</v>
      </c>
    </row>
    <row r="439" spans="2:16" ht="12.75">
      <c r="B439" s="465" t="s">
        <v>152</v>
      </c>
      <c r="C439" s="349">
        <v>0</v>
      </c>
      <c r="D439" s="349">
        <v>0</v>
      </c>
      <c r="E439" s="349">
        <v>0</v>
      </c>
      <c r="F439" s="349">
        <v>0</v>
      </c>
      <c r="G439" s="349">
        <v>0</v>
      </c>
      <c r="H439" s="349">
        <v>0</v>
      </c>
      <c r="I439" s="349">
        <v>0</v>
      </c>
      <c r="J439" s="349">
        <v>0</v>
      </c>
      <c r="K439" s="349">
        <v>0</v>
      </c>
      <c r="L439" s="349">
        <v>0</v>
      </c>
      <c r="M439" s="349">
        <v>0</v>
      </c>
      <c r="N439" s="349"/>
      <c r="P439" s="263">
        <f>SUM(C439:N439)</f>
        <v>0</v>
      </c>
    </row>
    <row r="440" spans="2:16" ht="12.75">
      <c r="B440" s="465" t="s">
        <v>148</v>
      </c>
      <c r="C440" s="349">
        <v>0</v>
      </c>
      <c r="D440" s="349">
        <v>0</v>
      </c>
      <c r="E440" s="349">
        <v>0</v>
      </c>
      <c r="F440" s="349">
        <v>0</v>
      </c>
      <c r="G440" s="349">
        <v>0</v>
      </c>
      <c r="H440" s="349">
        <v>0</v>
      </c>
      <c r="I440" s="349">
        <v>0</v>
      </c>
      <c r="J440" s="349">
        <v>0</v>
      </c>
      <c r="K440" s="349">
        <v>0</v>
      </c>
      <c r="L440" s="349">
        <v>0</v>
      </c>
      <c r="M440" s="349">
        <v>0</v>
      </c>
      <c r="N440" s="349"/>
      <c r="P440" s="263">
        <f>SUM(C440:N440)</f>
        <v>0</v>
      </c>
    </row>
    <row r="441" spans="2:16" ht="12.75">
      <c r="B441" s="465" t="s">
        <v>149</v>
      </c>
      <c r="C441" s="349">
        <v>0</v>
      </c>
      <c r="D441" s="349">
        <v>0</v>
      </c>
      <c r="E441" s="349">
        <v>0</v>
      </c>
      <c r="F441" s="349">
        <v>0</v>
      </c>
      <c r="G441" s="349">
        <v>0</v>
      </c>
      <c r="H441" s="349">
        <v>0</v>
      </c>
      <c r="I441" s="349">
        <v>0</v>
      </c>
      <c r="J441" s="349">
        <v>0</v>
      </c>
      <c r="K441" s="349">
        <v>0</v>
      </c>
      <c r="L441" s="349">
        <v>0</v>
      </c>
      <c r="M441" s="349">
        <v>0</v>
      </c>
      <c r="N441" s="349"/>
      <c r="P441" s="263">
        <f>SUM(C441:N441)</f>
        <v>0</v>
      </c>
    </row>
    <row r="442" spans="2:14" ht="13.5" thickBot="1">
      <c r="B442" s="168"/>
      <c r="C442" s="202"/>
      <c r="D442" s="175"/>
      <c r="E442" s="175"/>
      <c r="F442" s="175"/>
      <c r="G442" s="175"/>
      <c r="H442" s="175"/>
      <c r="I442" s="175"/>
      <c r="J442" s="175"/>
      <c r="K442" s="175"/>
      <c r="L442" s="164"/>
      <c r="M442" s="294"/>
      <c r="N442" s="294"/>
    </row>
    <row r="443" spans="2:16" ht="13.5" thickBot="1">
      <c r="B443" s="466" t="s">
        <v>167</v>
      </c>
      <c r="C443" s="273">
        <v>1</v>
      </c>
      <c r="D443" s="273">
        <v>2</v>
      </c>
      <c r="E443" s="273">
        <v>3</v>
      </c>
      <c r="F443" s="273">
        <v>4</v>
      </c>
      <c r="G443" s="273">
        <v>5</v>
      </c>
      <c r="H443" s="273">
        <v>6</v>
      </c>
      <c r="I443" s="273">
        <v>7</v>
      </c>
      <c r="J443" s="273">
        <v>8</v>
      </c>
      <c r="K443" s="273">
        <v>9</v>
      </c>
      <c r="L443" s="287">
        <v>10</v>
      </c>
      <c r="M443" s="287">
        <v>11</v>
      </c>
      <c r="N443" s="287">
        <v>12</v>
      </c>
      <c r="P443" s="211" t="s">
        <v>0</v>
      </c>
    </row>
    <row r="444" spans="2:16" ht="12.75">
      <c r="B444" s="467" t="s">
        <v>170</v>
      </c>
      <c r="C444" s="516">
        <v>0</v>
      </c>
      <c r="D444" s="517">
        <v>0</v>
      </c>
      <c r="E444" s="517">
        <v>105</v>
      </c>
      <c r="F444" s="517">
        <v>0</v>
      </c>
      <c r="G444" s="517">
        <v>0</v>
      </c>
      <c r="H444" s="517">
        <v>79</v>
      </c>
      <c r="I444" s="517">
        <v>0</v>
      </c>
      <c r="J444" s="517">
        <v>204</v>
      </c>
      <c r="K444" s="517">
        <v>250</v>
      </c>
      <c r="L444" s="517">
        <v>306</v>
      </c>
      <c r="M444" s="517">
        <v>790</v>
      </c>
      <c r="N444" s="518"/>
      <c r="P444" s="521">
        <f>SUM(C444:N444)</f>
        <v>1734</v>
      </c>
    </row>
    <row r="445" spans="2:16" ht="12.75">
      <c r="B445" s="467" t="s">
        <v>171</v>
      </c>
      <c r="C445" s="349">
        <v>0</v>
      </c>
      <c r="D445" s="519">
        <v>0</v>
      </c>
      <c r="E445" s="519">
        <v>1</v>
      </c>
      <c r="F445" s="519">
        <v>0</v>
      </c>
      <c r="G445" s="519">
        <v>0</v>
      </c>
      <c r="H445" s="519">
        <v>2</v>
      </c>
      <c r="I445" s="519">
        <v>0</v>
      </c>
      <c r="J445" s="519">
        <v>3</v>
      </c>
      <c r="K445" s="519">
        <v>4</v>
      </c>
      <c r="L445" s="519">
        <v>4</v>
      </c>
      <c r="M445" s="519">
        <v>7</v>
      </c>
      <c r="N445" s="520"/>
      <c r="P445" s="521">
        <f>SUM(C445:N445)</f>
        <v>21</v>
      </c>
    </row>
  </sheetData>
  <sheetProtection/>
  <mergeCells count="63">
    <mergeCell ref="A112:B112"/>
    <mergeCell ref="A113:B113"/>
    <mergeCell ref="A108:B108"/>
    <mergeCell ref="A115:A119"/>
    <mergeCell ref="O413:O414"/>
    <mergeCell ref="C401:N401"/>
    <mergeCell ref="C330:N330"/>
    <mergeCell ref="B348:N348"/>
    <mergeCell ref="C349:N349"/>
    <mergeCell ref="C372:N372"/>
    <mergeCell ref="C337:P337"/>
    <mergeCell ref="C390:N390"/>
    <mergeCell ref="C342:P342"/>
    <mergeCell ref="C332:P332"/>
    <mergeCell ref="C6:N6"/>
    <mergeCell ref="C15:N15"/>
    <mergeCell ref="B329:N329"/>
    <mergeCell ref="C322:N322"/>
    <mergeCell ref="A146:B146"/>
    <mergeCell ref="C317:N317"/>
    <mergeCell ref="A94:B94"/>
    <mergeCell ref="A110:B110"/>
    <mergeCell ref="A111:B111"/>
    <mergeCell ref="A120:A124"/>
    <mergeCell ref="B28:N28"/>
    <mergeCell ref="A81:A85"/>
    <mergeCell ref="A86:A90"/>
    <mergeCell ref="B35:P35"/>
    <mergeCell ref="A91:B91"/>
    <mergeCell ref="A92:B92"/>
    <mergeCell ref="A109:B109"/>
    <mergeCell ref="A95:B95"/>
    <mergeCell ref="A93:B93"/>
    <mergeCell ref="A98:A102"/>
    <mergeCell ref="A103:A107"/>
    <mergeCell ref="A145:B145"/>
    <mergeCell ref="A138:A142"/>
    <mergeCell ref="B321:N321"/>
    <mergeCell ref="C298:N298"/>
    <mergeCell ref="A161:B161"/>
    <mergeCell ref="A162:B162"/>
    <mergeCell ref="A164:B164"/>
    <mergeCell ref="B297:N297"/>
    <mergeCell ref="B307:N307"/>
    <mergeCell ref="A150:A154"/>
    <mergeCell ref="A125:B125"/>
    <mergeCell ref="A127:B127"/>
    <mergeCell ref="A155:A159"/>
    <mergeCell ref="A133:A137"/>
    <mergeCell ref="A126:B126"/>
    <mergeCell ref="A128:B128"/>
    <mergeCell ref="A147:B147"/>
    <mergeCell ref="A129:B129"/>
    <mergeCell ref="A143:B143"/>
    <mergeCell ref="A144:B144"/>
    <mergeCell ref="C358:H358"/>
    <mergeCell ref="A163:B163"/>
    <mergeCell ref="A160:B160"/>
    <mergeCell ref="D320:H320"/>
    <mergeCell ref="C308:N308"/>
    <mergeCell ref="B316:N316"/>
    <mergeCell ref="B295:N295"/>
    <mergeCell ref="M303:M304"/>
  </mergeCells>
  <printOptions horizontalCentered="1"/>
  <pageMargins left="0" right="0" top="0.1968503937007874" bottom="0.1968503937007874" header="0" footer="0"/>
  <pageSetup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X265"/>
  <sheetViews>
    <sheetView workbookViewId="0" topLeftCell="A1">
      <selection activeCell="Q7" sqref="Q7"/>
    </sheetView>
  </sheetViews>
  <sheetFormatPr defaultColWidth="11.421875" defaultRowHeight="12.75"/>
  <cols>
    <col min="1" max="1" width="3.7109375" style="100" customWidth="1"/>
    <col min="2" max="2" width="6.140625" style="100" customWidth="1"/>
    <col min="3" max="3" width="10.57421875" style="100" customWidth="1"/>
    <col min="4" max="4" width="16.140625" style="100" customWidth="1"/>
    <col min="5" max="5" width="12.140625" style="100" customWidth="1"/>
    <col min="6" max="6" width="10.00390625" style="100" customWidth="1"/>
    <col min="7" max="7" width="13.421875" style="100" customWidth="1"/>
    <col min="8" max="10" width="11.421875" style="100" customWidth="1"/>
    <col min="11" max="11" width="7.57421875" style="100" customWidth="1"/>
    <col min="12" max="16384" width="11.421875" style="100" customWidth="1"/>
  </cols>
  <sheetData>
    <row r="1" ht="8.25" customHeight="1"/>
    <row r="2" spans="2:9" ht="33" customHeight="1">
      <c r="B2" s="101" t="s">
        <v>19</v>
      </c>
      <c r="C2" s="102"/>
      <c r="E2" s="103"/>
      <c r="F2" s="104"/>
      <c r="G2" s="105"/>
      <c r="H2" s="105"/>
      <c r="I2" s="105"/>
    </row>
    <row r="3" spans="2:9" ht="45.75" customHeight="1">
      <c r="B3" s="101" t="s">
        <v>264</v>
      </c>
      <c r="C3" s="102"/>
      <c r="D3" s="104"/>
      <c r="E3" s="104"/>
      <c r="G3" s="105"/>
      <c r="H3" s="105"/>
      <c r="I3" s="105"/>
    </row>
    <row r="4" spans="1:16" ht="9" customHeight="1">
      <c r="A4" s="204"/>
      <c r="B4" s="205"/>
      <c r="C4" s="206"/>
      <c r="D4" s="207"/>
      <c r="E4" s="207"/>
      <c r="F4" s="204"/>
      <c r="G4" s="208"/>
      <c r="H4" s="208"/>
      <c r="I4" s="208"/>
      <c r="J4" s="204"/>
      <c r="K4" s="204"/>
      <c r="L4" s="204"/>
      <c r="M4" s="204"/>
      <c r="N4" s="204"/>
      <c r="O4" s="204"/>
      <c r="P4" s="204"/>
    </row>
    <row r="5" spans="2:15" ht="21.75" customHeight="1">
      <c r="B5" s="106" t="s">
        <v>20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3:14" ht="11.25">
      <c r="M6" s="108"/>
      <c r="N6" s="108"/>
    </row>
    <row r="7" ht="11.25">
      <c r="B7" s="109" t="s">
        <v>21</v>
      </c>
    </row>
    <row r="8" ht="9" customHeight="1" thickBot="1">
      <c r="B8" s="109"/>
    </row>
    <row r="9" spans="2:7" ht="15" customHeight="1" thickTop="1">
      <c r="B9" s="121"/>
      <c r="C9" s="630" t="s">
        <v>25</v>
      </c>
      <c r="D9" s="630"/>
      <c r="E9" s="121"/>
      <c r="G9" s="108"/>
    </row>
    <row r="10" spans="2:7" ht="25.5" customHeight="1">
      <c r="B10" s="338" t="s">
        <v>13</v>
      </c>
      <c r="C10" s="111" t="s">
        <v>26</v>
      </c>
      <c r="D10" s="111" t="s">
        <v>27</v>
      </c>
      <c r="E10" s="328" t="s">
        <v>3</v>
      </c>
      <c r="G10" s="108"/>
    </row>
    <row r="11" spans="2:7" ht="11.25">
      <c r="B11" s="114">
        <v>1</v>
      </c>
      <c r="C11" s="333">
        <f>'2015detalle'!C25</f>
        <v>967</v>
      </c>
      <c r="D11" s="333">
        <f>'2015detalle'!C18</f>
        <v>7</v>
      </c>
      <c r="E11" s="114">
        <f>SUM(C11:D11)</f>
        <v>974</v>
      </c>
      <c r="F11" s="108"/>
      <c r="G11" s="108"/>
    </row>
    <row r="12" spans="2:7" ht="11.25">
      <c r="B12" s="118">
        <v>2</v>
      </c>
      <c r="C12" s="334">
        <f>'2015detalle'!D25</f>
        <v>2147</v>
      </c>
      <c r="D12" s="334">
        <f>'2015detalle'!D18</f>
        <v>20</v>
      </c>
      <c r="E12" s="114">
        <f aca="true" t="shared" si="0" ref="E12:E22">SUM(C12:D12)</f>
        <v>2167</v>
      </c>
      <c r="F12" s="108"/>
      <c r="G12" s="108"/>
    </row>
    <row r="13" spans="2:7" ht="11.25">
      <c r="B13" s="114">
        <v>3</v>
      </c>
      <c r="C13" s="334">
        <f>'2015detalle'!E25</f>
        <v>1705</v>
      </c>
      <c r="D13" s="334">
        <f>'2015detalle'!E18</f>
        <v>15</v>
      </c>
      <c r="E13" s="114">
        <f t="shared" si="0"/>
        <v>1720</v>
      </c>
      <c r="F13" s="108"/>
      <c r="G13" s="108"/>
    </row>
    <row r="14" spans="2:7" ht="11.25">
      <c r="B14" s="118">
        <v>4</v>
      </c>
      <c r="C14" s="334">
        <f>'2015detalle'!F25</f>
        <v>2764</v>
      </c>
      <c r="D14" s="334">
        <f>'2015detalle'!F18</f>
        <v>21</v>
      </c>
      <c r="E14" s="114">
        <f t="shared" si="0"/>
        <v>2785</v>
      </c>
      <c r="F14" s="108"/>
      <c r="G14" s="108"/>
    </row>
    <row r="15" spans="2:7" ht="11.25">
      <c r="B15" s="114">
        <v>5</v>
      </c>
      <c r="C15" s="334">
        <f>'2015detalle'!G25</f>
        <v>2713</v>
      </c>
      <c r="D15" s="334">
        <f>'2015detalle'!G18</f>
        <v>22</v>
      </c>
      <c r="E15" s="114">
        <f t="shared" si="0"/>
        <v>2735</v>
      </c>
      <c r="F15" s="108"/>
      <c r="G15" s="108"/>
    </row>
    <row r="16" spans="2:7" ht="11.25">
      <c r="B16" s="118">
        <v>6</v>
      </c>
      <c r="C16" s="334">
        <f>'2015detalle'!H25</f>
        <v>2891</v>
      </c>
      <c r="D16" s="334">
        <f>'2015detalle'!H18</f>
        <v>24</v>
      </c>
      <c r="E16" s="114">
        <f t="shared" si="0"/>
        <v>2915</v>
      </c>
      <c r="F16" s="108"/>
      <c r="G16" s="108"/>
    </row>
    <row r="17" spans="2:7" ht="11.25">
      <c r="B17" s="114">
        <v>7</v>
      </c>
      <c r="C17" s="334">
        <f>'2015detalle'!I25</f>
        <v>2731</v>
      </c>
      <c r="D17" s="334">
        <f>'2015detalle'!I18</f>
        <v>26</v>
      </c>
      <c r="E17" s="114">
        <f t="shared" si="0"/>
        <v>2757</v>
      </c>
      <c r="F17" s="108"/>
      <c r="G17" s="108"/>
    </row>
    <row r="18" spans="2:7" ht="11.25">
      <c r="B18" s="118">
        <v>8</v>
      </c>
      <c r="C18" s="334">
        <f>'2015detalle'!J25</f>
        <v>1954</v>
      </c>
      <c r="D18" s="334">
        <f>'2015detalle'!J18</f>
        <v>18</v>
      </c>
      <c r="E18" s="114">
        <f t="shared" si="0"/>
        <v>1972</v>
      </c>
      <c r="F18" s="108"/>
      <c r="G18" s="108"/>
    </row>
    <row r="19" spans="2:7" ht="11.25">
      <c r="B19" s="114">
        <v>9</v>
      </c>
      <c r="C19" s="334">
        <f>'2015detalle'!K25</f>
        <v>2112</v>
      </c>
      <c r="D19" s="334">
        <f>'2015detalle'!K18</f>
        <v>22</v>
      </c>
      <c r="E19" s="114">
        <f t="shared" si="0"/>
        <v>2134</v>
      </c>
      <c r="F19" s="108"/>
      <c r="G19" s="108"/>
    </row>
    <row r="20" spans="2:7" ht="11.25">
      <c r="B20" s="118">
        <v>10</v>
      </c>
      <c r="C20" s="334">
        <f>'2015detalle'!L25</f>
        <v>1993</v>
      </c>
      <c r="D20" s="334">
        <f>'2015detalle'!L18</f>
        <v>21</v>
      </c>
      <c r="E20" s="114">
        <f t="shared" si="0"/>
        <v>2014</v>
      </c>
      <c r="F20" s="108"/>
      <c r="G20" s="108"/>
    </row>
    <row r="21" spans="2:7" ht="11.25">
      <c r="B21" s="114">
        <v>11</v>
      </c>
      <c r="C21" s="334">
        <f>'2015detalle'!M25</f>
        <v>2681</v>
      </c>
      <c r="D21" s="334">
        <f>'2015detalle'!M18</f>
        <v>26</v>
      </c>
      <c r="E21" s="114">
        <f t="shared" si="0"/>
        <v>2707</v>
      </c>
      <c r="F21" s="108"/>
      <c r="G21" s="108"/>
    </row>
    <row r="22" spans="2:7" ht="11.25">
      <c r="B22" s="114">
        <v>12</v>
      </c>
      <c r="C22" s="334">
        <f>'2015detalle'!N25</f>
        <v>1230</v>
      </c>
      <c r="D22" s="334">
        <f>'2015detalle'!N18</f>
        <v>12</v>
      </c>
      <c r="E22" s="114">
        <f t="shared" si="0"/>
        <v>1242</v>
      </c>
      <c r="F22" s="108"/>
      <c r="G22" s="108"/>
    </row>
    <row r="23" spans="2:7" ht="16.5" customHeight="1" thickBot="1">
      <c r="B23" s="335" t="s">
        <v>3</v>
      </c>
      <c r="C23" s="336">
        <f>SUM(C11:C22)</f>
        <v>25888</v>
      </c>
      <c r="D23" s="336">
        <f>SUM(D11:D22)</f>
        <v>234</v>
      </c>
      <c r="E23" s="337">
        <f>SUM(E11:E22)</f>
        <v>26122</v>
      </c>
      <c r="F23" s="108"/>
      <c r="G23" s="108"/>
    </row>
    <row r="24" spans="3:5" ht="7.5" customHeight="1" thickTop="1">
      <c r="C24" s="114"/>
      <c r="D24" s="115"/>
      <c r="E24" s="115"/>
    </row>
    <row r="25" ht="37.5" customHeight="1">
      <c r="B25" s="109" t="s">
        <v>22</v>
      </c>
    </row>
    <row r="26" ht="6.75" customHeight="1" thickBot="1">
      <c r="B26" s="109"/>
    </row>
    <row r="27" spans="2:7" ht="12" thickTop="1">
      <c r="B27" s="327" t="s">
        <v>13</v>
      </c>
      <c r="C27" s="110" t="s">
        <v>23</v>
      </c>
      <c r="D27" s="110" t="s">
        <v>4</v>
      </c>
      <c r="E27" s="110" t="s">
        <v>24</v>
      </c>
      <c r="F27" s="327" t="s">
        <v>3</v>
      </c>
      <c r="G27" s="108"/>
    </row>
    <row r="28" spans="2:7" ht="11.25">
      <c r="B28" s="114">
        <v>1</v>
      </c>
      <c r="C28" s="334">
        <f>'2015detalle'!C30</f>
        <v>413</v>
      </c>
      <c r="D28" s="334">
        <f>'2015detalle'!C31</f>
        <v>424</v>
      </c>
      <c r="E28" s="334">
        <f>'2015detalle'!C32</f>
        <v>106</v>
      </c>
      <c r="F28" s="114">
        <f>SUM(C28:E28)</f>
        <v>943</v>
      </c>
      <c r="G28" s="108"/>
    </row>
    <row r="29" spans="2:7" ht="11.25">
      <c r="B29" s="118">
        <v>2</v>
      </c>
      <c r="C29" s="334">
        <f>'2015detalle'!D30</f>
        <v>1030</v>
      </c>
      <c r="D29" s="334">
        <f>'2015detalle'!D31</f>
        <v>894</v>
      </c>
      <c r="E29" s="334">
        <f>'2015detalle'!D32</f>
        <v>225</v>
      </c>
      <c r="F29" s="118">
        <f>SUM(C29:E29)</f>
        <v>2149</v>
      </c>
      <c r="G29" s="108"/>
    </row>
    <row r="30" spans="2:7" ht="11.25">
      <c r="B30" s="114">
        <v>3</v>
      </c>
      <c r="C30" s="334">
        <f>'2015detalle'!E30</f>
        <v>713</v>
      </c>
      <c r="D30" s="334">
        <f>'2015detalle'!E31</f>
        <v>719</v>
      </c>
      <c r="E30" s="334">
        <f>'2015detalle'!E32</f>
        <v>171</v>
      </c>
      <c r="F30" s="118">
        <f aca="true" t="shared" si="1" ref="F30:F39">SUM(C30:E30)</f>
        <v>1603</v>
      </c>
      <c r="G30" s="108"/>
    </row>
    <row r="31" spans="2:7" ht="11.25">
      <c r="B31" s="118">
        <v>4</v>
      </c>
      <c r="C31" s="334">
        <f>'2015detalle'!F30</f>
        <v>1245</v>
      </c>
      <c r="D31" s="334">
        <f>'2015detalle'!F31</f>
        <v>1228</v>
      </c>
      <c r="E31" s="334">
        <f>'2015detalle'!F32</f>
        <v>320</v>
      </c>
      <c r="F31" s="118">
        <f t="shared" si="1"/>
        <v>2793</v>
      </c>
      <c r="G31" s="108"/>
    </row>
    <row r="32" spans="2:7" ht="11.25">
      <c r="B32" s="114">
        <v>5</v>
      </c>
      <c r="C32" s="334">
        <f>'2015detalle'!G30</f>
        <v>1303</v>
      </c>
      <c r="D32" s="334">
        <f>'2015detalle'!G31</f>
        <v>1204</v>
      </c>
      <c r="E32" s="334">
        <f>'2015detalle'!G32</f>
        <v>282</v>
      </c>
      <c r="F32" s="118">
        <f t="shared" si="1"/>
        <v>2789</v>
      </c>
      <c r="G32" s="108"/>
    </row>
    <row r="33" spans="2:7" ht="11.25">
      <c r="B33" s="118">
        <v>6</v>
      </c>
      <c r="C33" s="334">
        <f>'2015detalle'!H30</f>
        <v>1164</v>
      </c>
      <c r="D33" s="334">
        <f>'2015detalle'!H31</f>
        <v>1217</v>
      </c>
      <c r="E33" s="334">
        <f>'2015detalle'!H32</f>
        <v>457</v>
      </c>
      <c r="F33" s="118">
        <f t="shared" si="1"/>
        <v>2838</v>
      </c>
      <c r="G33" s="108"/>
    </row>
    <row r="34" spans="2:7" ht="11.25">
      <c r="B34" s="114">
        <v>7</v>
      </c>
      <c r="C34" s="334">
        <f>'2015detalle'!I30</f>
        <v>1127</v>
      </c>
      <c r="D34" s="334">
        <f>'2015detalle'!I31</f>
        <v>1364</v>
      </c>
      <c r="E34" s="334">
        <f>'2015detalle'!I32</f>
        <v>353</v>
      </c>
      <c r="F34" s="118">
        <f t="shared" si="1"/>
        <v>2844</v>
      </c>
      <c r="G34" s="108"/>
    </row>
    <row r="35" spans="2:7" ht="11.25">
      <c r="B35" s="118">
        <v>8</v>
      </c>
      <c r="C35" s="334">
        <f>'2015detalle'!J30</f>
        <v>811</v>
      </c>
      <c r="D35" s="334">
        <f>'2015detalle'!J31</f>
        <v>738</v>
      </c>
      <c r="E35" s="334">
        <f>'2015detalle'!J32</f>
        <v>226</v>
      </c>
      <c r="F35" s="118">
        <f t="shared" si="1"/>
        <v>1775</v>
      </c>
      <c r="G35" s="108"/>
    </row>
    <row r="36" spans="2:7" ht="11.25">
      <c r="B36" s="114">
        <v>9</v>
      </c>
      <c r="C36" s="334">
        <f>'2015detalle'!K30</f>
        <v>932</v>
      </c>
      <c r="D36" s="334">
        <f>'2015detalle'!K31</f>
        <v>1054</v>
      </c>
      <c r="E36" s="334">
        <f>'2015detalle'!K32</f>
        <v>246</v>
      </c>
      <c r="F36" s="118">
        <f t="shared" si="1"/>
        <v>2232</v>
      </c>
      <c r="G36" s="108"/>
    </row>
    <row r="37" spans="2:7" ht="11.25">
      <c r="B37" s="118">
        <v>10</v>
      </c>
      <c r="C37" s="334">
        <f>'2015detalle'!L30</f>
        <v>795</v>
      </c>
      <c r="D37" s="334">
        <f>'2015detalle'!L31</f>
        <v>881</v>
      </c>
      <c r="E37" s="334">
        <f>'2015detalle'!L32</f>
        <v>292</v>
      </c>
      <c r="F37" s="118">
        <f t="shared" si="1"/>
        <v>1968</v>
      </c>
      <c r="G37" s="108"/>
    </row>
    <row r="38" spans="2:7" ht="11.25">
      <c r="B38" s="114">
        <v>11</v>
      </c>
      <c r="C38" s="334">
        <f>'2015detalle'!M30</f>
        <v>1009</v>
      </c>
      <c r="D38" s="334">
        <f>'2015detalle'!M31</f>
        <v>1327</v>
      </c>
      <c r="E38" s="334">
        <f>'2015detalle'!M32</f>
        <v>361</v>
      </c>
      <c r="F38" s="118">
        <f t="shared" si="1"/>
        <v>2697</v>
      </c>
      <c r="G38" s="108"/>
    </row>
    <row r="39" spans="2:7" ht="11.25">
      <c r="B39" s="114">
        <v>12</v>
      </c>
      <c r="C39" s="334">
        <f>'2015detalle'!N30</f>
        <v>483</v>
      </c>
      <c r="D39" s="334">
        <f>'2015detalle'!N31</f>
        <v>566</v>
      </c>
      <c r="E39" s="334">
        <f>'2015detalle'!N32</f>
        <v>155</v>
      </c>
      <c r="F39" s="118">
        <f t="shared" si="1"/>
        <v>1204</v>
      </c>
      <c r="G39" s="108"/>
    </row>
    <row r="40" spans="2:7" ht="23.25" thickBot="1">
      <c r="B40" s="335" t="s">
        <v>3</v>
      </c>
      <c r="C40" s="339"/>
      <c r="D40" s="339"/>
      <c r="E40" s="340"/>
      <c r="F40" s="337">
        <f>SUM(F28:F39)</f>
        <v>25835</v>
      </c>
      <c r="G40" s="108"/>
    </row>
    <row r="41" ht="12" thickTop="1"/>
    <row r="48" ht="5.25" customHeight="1"/>
    <row r="49" spans="2:24" ht="11.25">
      <c r="B49" s="109" t="s">
        <v>318</v>
      </c>
      <c r="I49" s="108"/>
      <c r="Q49" s="116"/>
      <c r="R49" s="108"/>
      <c r="S49" s="108"/>
      <c r="T49" s="108"/>
      <c r="U49" s="108"/>
      <c r="V49" s="108"/>
      <c r="W49" s="108"/>
      <c r="X49" s="108"/>
    </row>
    <row r="50" spans="9:24" ht="9" customHeight="1" thickBot="1">
      <c r="I50" s="108"/>
      <c r="Q50" s="108"/>
      <c r="R50" s="108"/>
      <c r="S50" s="108"/>
      <c r="T50" s="108"/>
      <c r="U50" s="108"/>
      <c r="V50" s="108"/>
      <c r="W50" s="108"/>
      <c r="X50" s="108"/>
    </row>
    <row r="51" spans="2:24" ht="21.75" customHeight="1" thickTop="1">
      <c r="B51" s="327" t="s">
        <v>13</v>
      </c>
      <c r="C51" s="343" t="s">
        <v>2</v>
      </c>
      <c r="D51" s="343" t="s">
        <v>27</v>
      </c>
      <c r="E51" s="343" t="s">
        <v>11</v>
      </c>
      <c r="F51" s="344" t="s">
        <v>1</v>
      </c>
      <c r="G51" s="343" t="s">
        <v>7</v>
      </c>
      <c r="H51" s="344" t="s">
        <v>3</v>
      </c>
      <c r="I51" s="108"/>
      <c r="Q51" s="117"/>
      <c r="R51" s="114"/>
      <c r="S51" s="114"/>
      <c r="T51" s="114"/>
      <c r="U51" s="118"/>
      <c r="V51" s="114"/>
      <c r="W51" s="118"/>
      <c r="X51" s="108"/>
    </row>
    <row r="52" spans="2:24" ht="11.25">
      <c r="B52" s="114">
        <v>1</v>
      </c>
      <c r="C52" s="334">
        <f>'2015detalle'!C20</f>
        <v>7</v>
      </c>
      <c r="D52" s="334">
        <f>D11</f>
        <v>7</v>
      </c>
      <c r="E52" s="334">
        <f>'2015detalle'!C21</f>
        <v>15</v>
      </c>
      <c r="F52" s="334">
        <f>'2015detalle'!C22</f>
        <v>2</v>
      </c>
      <c r="G52" s="334">
        <f>'2015detalle'!C23</f>
        <v>943</v>
      </c>
      <c r="H52" s="122">
        <f>SUM(C52:G52)</f>
        <v>974</v>
      </c>
      <c r="I52" s="345"/>
      <c r="Q52" s="112"/>
      <c r="R52" s="112"/>
      <c r="S52" s="112"/>
      <c r="T52" s="112"/>
      <c r="U52" s="112"/>
      <c r="V52" s="112"/>
      <c r="W52" s="108"/>
      <c r="X52" s="108"/>
    </row>
    <row r="53" spans="2:24" ht="11.25">
      <c r="B53" s="118">
        <v>2</v>
      </c>
      <c r="C53" s="334">
        <f>'2015detalle'!D20</f>
        <v>36</v>
      </c>
      <c r="D53" s="334">
        <f aca="true" t="shared" si="2" ref="D53:D63">D12</f>
        <v>20</v>
      </c>
      <c r="E53" s="334">
        <f>'2015detalle'!D21</f>
        <v>37</v>
      </c>
      <c r="F53" s="341">
        <f>'2015detalle'!D22</f>
        <v>5</v>
      </c>
      <c r="G53" s="334">
        <f>'2015detalle'!D23</f>
        <v>2069</v>
      </c>
      <c r="H53" s="122">
        <f aca="true" t="shared" si="3" ref="H53:H63">SUM(C53:G53)</f>
        <v>2167</v>
      </c>
      <c r="I53" s="345"/>
      <c r="Q53" s="113"/>
      <c r="R53" s="112"/>
      <c r="S53" s="112"/>
      <c r="T53" s="112"/>
      <c r="U53" s="113"/>
      <c r="V53" s="112"/>
      <c r="W53" s="108"/>
      <c r="X53" s="108"/>
    </row>
    <row r="54" spans="2:24" ht="11.25">
      <c r="B54" s="114">
        <v>3</v>
      </c>
      <c r="C54" s="334">
        <f>'2015detalle'!E20</f>
        <v>28</v>
      </c>
      <c r="D54" s="334">
        <f t="shared" si="2"/>
        <v>15</v>
      </c>
      <c r="E54" s="334">
        <f>'2015detalle'!E21</f>
        <v>33</v>
      </c>
      <c r="F54" s="334">
        <f>'2015detalle'!E22</f>
        <v>10</v>
      </c>
      <c r="G54" s="334">
        <f>'2015detalle'!E23</f>
        <v>1634</v>
      </c>
      <c r="H54" s="122">
        <f t="shared" si="3"/>
        <v>1720</v>
      </c>
      <c r="I54" s="345"/>
      <c r="Q54" s="112"/>
      <c r="R54" s="112"/>
      <c r="S54" s="112"/>
      <c r="T54" s="112"/>
      <c r="U54" s="112"/>
      <c r="V54" s="112"/>
      <c r="W54" s="108"/>
      <c r="X54" s="108"/>
    </row>
    <row r="55" spans="2:24" ht="11.25">
      <c r="B55" s="118">
        <v>4</v>
      </c>
      <c r="C55" s="334">
        <f>'2015detalle'!F20</f>
        <v>30</v>
      </c>
      <c r="D55" s="334">
        <f t="shared" si="2"/>
        <v>21</v>
      </c>
      <c r="E55" s="334">
        <f>'2015detalle'!F21</f>
        <v>32</v>
      </c>
      <c r="F55" s="341">
        <f>'2015detalle'!F22</f>
        <v>15</v>
      </c>
      <c r="G55" s="334">
        <f>'2015detalle'!F23</f>
        <v>2687</v>
      </c>
      <c r="H55" s="122">
        <f t="shared" si="3"/>
        <v>2785</v>
      </c>
      <c r="I55" s="345"/>
      <c r="Q55" s="113"/>
      <c r="R55" s="112"/>
      <c r="S55" s="112"/>
      <c r="T55" s="112"/>
      <c r="U55" s="113"/>
      <c r="V55" s="112"/>
      <c r="W55" s="108"/>
      <c r="X55" s="108"/>
    </row>
    <row r="56" spans="2:24" ht="11.25">
      <c r="B56" s="114">
        <v>5</v>
      </c>
      <c r="C56" s="334">
        <f>'2015detalle'!G20</f>
        <v>28</v>
      </c>
      <c r="D56" s="334">
        <f t="shared" si="2"/>
        <v>22</v>
      </c>
      <c r="E56" s="334">
        <f>'2015detalle'!G21</f>
        <v>46</v>
      </c>
      <c r="F56" s="334">
        <f>'2015detalle'!G22</f>
        <v>17</v>
      </c>
      <c r="G56" s="334">
        <f>'2015detalle'!G23</f>
        <v>2622</v>
      </c>
      <c r="H56" s="122">
        <f t="shared" si="3"/>
        <v>2735</v>
      </c>
      <c r="I56" s="345"/>
      <c r="Q56" s="112"/>
      <c r="R56" s="112"/>
      <c r="S56" s="112"/>
      <c r="T56" s="112"/>
      <c r="U56" s="112"/>
      <c r="V56" s="112"/>
      <c r="W56" s="108"/>
      <c r="X56" s="108"/>
    </row>
    <row r="57" spans="2:24" ht="11.25">
      <c r="B57" s="118">
        <v>6</v>
      </c>
      <c r="C57" s="334">
        <f>'2015detalle'!H20</f>
        <v>41</v>
      </c>
      <c r="D57" s="334">
        <f t="shared" si="2"/>
        <v>24</v>
      </c>
      <c r="E57" s="334">
        <f>'2015detalle'!H21</f>
        <v>49</v>
      </c>
      <c r="F57" s="341">
        <f>'2015detalle'!H22</f>
        <v>20</v>
      </c>
      <c r="G57" s="334">
        <f>'2015detalle'!H23</f>
        <v>2781</v>
      </c>
      <c r="H57" s="122">
        <f t="shared" si="3"/>
        <v>2915</v>
      </c>
      <c r="I57" s="108"/>
      <c r="Q57" s="113"/>
      <c r="R57" s="112"/>
      <c r="S57" s="112"/>
      <c r="T57" s="112"/>
      <c r="U57" s="113"/>
      <c r="V57" s="112"/>
      <c r="W57" s="108"/>
      <c r="X57" s="108"/>
    </row>
    <row r="58" spans="2:24" ht="11.25">
      <c r="B58" s="114">
        <v>7</v>
      </c>
      <c r="C58" s="334">
        <f>'2015detalle'!I20</f>
        <v>30</v>
      </c>
      <c r="D58" s="334">
        <f t="shared" si="2"/>
        <v>26</v>
      </c>
      <c r="E58" s="334">
        <f>'2015detalle'!I21</f>
        <v>44</v>
      </c>
      <c r="F58" s="334">
        <f>'2015detalle'!I22</f>
        <v>7</v>
      </c>
      <c r="G58" s="334">
        <f>'2015detalle'!I23</f>
        <v>2650</v>
      </c>
      <c r="H58" s="122">
        <f t="shared" si="3"/>
        <v>2757</v>
      </c>
      <c r="I58" s="108"/>
      <c r="Q58" s="112"/>
      <c r="R58" s="112"/>
      <c r="S58" s="112"/>
      <c r="T58" s="112"/>
      <c r="U58" s="112"/>
      <c r="V58" s="112"/>
      <c r="W58" s="108"/>
      <c r="X58" s="108"/>
    </row>
    <row r="59" spans="2:24" ht="11.25">
      <c r="B59" s="118">
        <v>8</v>
      </c>
      <c r="C59" s="334">
        <f>'2015detalle'!J20</f>
        <v>31</v>
      </c>
      <c r="D59" s="334">
        <f t="shared" si="2"/>
        <v>18</v>
      </c>
      <c r="E59" s="334">
        <f>'2015detalle'!J21</f>
        <v>31</v>
      </c>
      <c r="F59" s="341">
        <f>'2015detalle'!J22</f>
        <v>13</v>
      </c>
      <c r="G59" s="334">
        <f>'2015detalle'!J23</f>
        <v>1879</v>
      </c>
      <c r="H59" s="122">
        <f t="shared" si="3"/>
        <v>1972</v>
      </c>
      <c r="I59" s="108"/>
      <c r="Q59" s="113"/>
      <c r="R59" s="112"/>
      <c r="S59" s="112"/>
      <c r="T59" s="112"/>
      <c r="U59" s="113"/>
      <c r="V59" s="112"/>
      <c r="W59" s="108"/>
      <c r="X59" s="108"/>
    </row>
    <row r="60" spans="2:24" ht="11.25">
      <c r="B60" s="114">
        <v>9</v>
      </c>
      <c r="C60" s="334">
        <f>'2015detalle'!K20</f>
        <v>50</v>
      </c>
      <c r="D60" s="334">
        <f t="shared" si="2"/>
        <v>22</v>
      </c>
      <c r="E60" s="334">
        <f>'2015detalle'!K21</f>
        <v>19</v>
      </c>
      <c r="F60" s="334">
        <f>'2015detalle'!K22</f>
        <v>14</v>
      </c>
      <c r="G60" s="334">
        <f>'2015detalle'!K23</f>
        <v>2029</v>
      </c>
      <c r="H60" s="122">
        <f t="shared" si="3"/>
        <v>2134</v>
      </c>
      <c r="I60" s="345"/>
      <c r="Q60" s="112"/>
      <c r="R60" s="112"/>
      <c r="S60" s="112"/>
      <c r="T60" s="112"/>
      <c r="U60" s="112"/>
      <c r="V60" s="112"/>
      <c r="W60" s="108"/>
      <c r="X60" s="108"/>
    </row>
    <row r="61" spans="2:24" ht="11.25">
      <c r="B61" s="118">
        <v>10</v>
      </c>
      <c r="C61" s="334">
        <f>'2015detalle'!L20</f>
        <v>58</v>
      </c>
      <c r="D61" s="334">
        <f t="shared" si="2"/>
        <v>21</v>
      </c>
      <c r="E61" s="334">
        <f>'2015detalle'!L21</f>
        <v>26</v>
      </c>
      <c r="F61" s="341">
        <f>'2015detalle'!L22</f>
        <v>15</v>
      </c>
      <c r="G61" s="334">
        <f>'2015detalle'!L23</f>
        <v>1894</v>
      </c>
      <c r="H61" s="122">
        <f t="shared" si="3"/>
        <v>2014</v>
      </c>
      <c r="I61" s="345"/>
      <c r="Q61" s="113"/>
      <c r="R61" s="112"/>
      <c r="S61" s="112"/>
      <c r="T61" s="112"/>
      <c r="U61" s="113"/>
      <c r="V61" s="112"/>
      <c r="W61" s="108"/>
      <c r="X61" s="108"/>
    </row>
    <row r="62" spans="2:24" ht="11.25">
      <c r="B62" s="114">
        <v>11</v>
      </c>
      <c r="C62" s="334">
        <f>'2015detalle'!M20</f>
        <v>27</v>
      </c>
      <c r="D62" s="334">
        <f t="shared" si="2"/>
        <v>26</v>
      </c>
      <c r="E62" s="334">
        <f>'2015detalle'!M21</f>
        <v>34</v>
      </c>
      <c r="F62" s="334">
        <f>'2015detalle'!M22</f>
        <v>18</v>
      </c>
      <c r="G62" s="334">
        <f>'2015detalle'!M23</f>
        <v>2602</v>
      </c>
      <c r="H62" s="122">
        <f t="shared" si="3"/>
        <v>2707</v>
      </c>
      <c r="I62" s="345"/>
      <c r="Q62" s="112"/>
      <c r="R62" s="112"/>
      <c r="S62" s="112"/>
      <c r="T62" s="112"/>
      <c r="U62" s="112"/>
      <c r="V62" s="112"/>
      <c r="W62" s="108"/>
      <c r="X62" s="108"/>
    </row>
    <row r="63" spans="2:24" ht="11.25">
      <c r="B63" s="114">
        <v>12</v>
      </c>
      <c r="C63" s="334">
        <f>'2015detalle'!N20</f>
        <v>7</v>
      </c>
      <c r="D63" s="334">
        <f t="shared" si="2"/>
        <v>12</v>
      </c>
      <c r="E63" s="334">
        <f>'2015detalle'!N21</f>
        <v>12</v>
      </c>
      <c r="F63" s="334">
        <f>'2015detalle'!N22</f>
        <v>7</v>
      </c>
      <c r="G63" s="334">
        <f>'2015detalle'!N23</f>
        <v>1204</v>
      </c>
      <c r="H63" s="122">
        <f t="shared" si="3"/>
        <v>1242</v>
      </c>
      <c r="I63" s="345"/>
      <c r="Q63" s="112"/>
      <c r="R63" s="112"/>
      <c r="S63" s="112"/>
      <c r="T63" s="112"/>
      <c r="U63" s="112"/>
      <c r="V63" s="112"/>
      <c r="W63" s="108"/>
      <c r="X63" s="108"/>
    </row>
    <row r="64" spans="2:24" ht="16.5" customHeight="1" thickBot="1">
      <c r="B64" s="335" t="s">
        <v>3</v>
      </c>
      <c r="C64" s="336">
        <f aca="true" t="shared" si="4" ref="C64:H64">SUM(C52:C63)</f>
        <v>373</v>
      </c>
      <c r="D64" s="336">
        <f t="shared" si="4"/>
        <v>234</v>
      </c>
      <c r="E64" s="336">
        <f t="shared" si="4"/>
        <v>378</v>
      </c>
      <c r="F64" s="336">
        <f t="shared" si="4"/>
        <v>143</v>
      </c>
      <c r="G64" s="336">
        <f t="shared" si="4"/>
        <v>24994</v>
      </c>
      <c r="H64" s="342">
        <f t="shared" si="4"/>
        <v>26122</v>
      </c>
      <c r="I64" s="108"/>
      <c r="Q64" s="119"/>
      <c r="R64" s="113"/>
      <c r="S64" s="113"/>
      <c r="T64" s="112"/>
      <c r="U64" s="119"/>
      <c r="V64" s="113"/>
      <c r="W64" s="120"/>
      <c r="X64" s="108"/>
    </row>
    <row r="65" spans="9:24" ht="12" thickTop="1">
      <c r="I65" s="108"/>
      <c r="Q65" s="108"/>
      <c r="R65" s="108"/>
      <c r="S65" s="108"/>
      <c r="T65" s="108"/>
      <c r="U65" s="108"/>
      <c r="V65" s="108"/>
      <c r="W65" s="108"/>
      <c r="X65" s="108"/>
    </row>
    <row r="66" ht="11.25">
      <c r="B66" s="109" t="s">
        <v>319</v>
      </c>
    </row>
    <row r="67" ht="12" thickBot="1"/>
    <row r="68" spans="2:11" ht="18.75" thickTop="1">
      <c r="B68" s="327" t="s">
        <v>13</v>
      </c>
      <c r="C68" s="556" t="s">
        <v>6</v>
      </c>
      <c r="D68" s="556" t="s">
        <v>5</v>
      </c>
      <c r="E68" s="556" t="s">
        <v>8</v>
      </c>
      <c r="F68" s="556" t="s">
        <v>311</v>
      </c>
      <c r="G68" s="556" t="s">
        <v>12</v>
      </c>
      <c r="H68" s="556" t="s">
        <v>10</v>
      </c>
      <c r="I68" s="556" t="s">
        <v>9</v>
      </c>
      <c r="J68" s="344" t="s">
        <v>3</v>
      </c>
      <c r="K68" s="108"/>
    </row>
    <row r="69" spans="2:11" ht="11.25">
      <c r="B69" s="114">
        <v>1</v>
      </c>
      <c r="C69" s="346">
        <f>'2015detalle'!C39</f>
        <v>4</v>
      </c>
      <c r="D69" s="346">
        <f>'2015detalle'!C41</f>
        <v>32</v>
      </c>
      <c r="E69" s="346">
        <f>'2015detalle'!C42</f>
        <v>7</v>
      </c>
      <c r="F69" s="346">
        <f>'2015detalle'!C40</f>
        <v>35</v>
      </c>
      <c r="G69" s="346">
        <f>'2015detalle'!C43</f>
        <v>221</v>
      </c>
      <c r="H69" s="346">
        <f>'2015detalle'!C37</f>
        <v>101</v>
      </c>
      <c r="I69" s="346">
        <f>'2015detalle'!C38</f>
        <v>574</v>
      </c>
      <c r="J69" s="122">
        <f>SUM(C69:I69)</f>
        <v>974</v>
      </c>
      <c r="K69" s="345"/>
    </row>
    <row r="70" spans="2:11" ht="11.25">
      <c r="B70" s="118">
        <v>2</v>
      </c>
      <c r="C70" s="346">
        <f>'2015detalle'!D39</f>
        <v>14</v>
      </c>
      <c r="D70" s="346">
        <f>'2015detalle'!D41</f>
        <v>63</v>
      </c>
      <c r="E70" s="346">
        <f>'2015detalle'!D42</f>
        <v>25</v>
      </c>
      <c r="F70" s="346">
        <f>'2015detalle'!D40</f>
        <v>49</v>
      </c>
      <c r="G70" s="346">
        <f>'2015detalle'!D43</f>
        <v>371</v>
      </c>
      <c r="H70" s="346">
        <f>'2015detalle'!D37</f>
        <v>160</v>
      </c>
      <c r="I70" s="346">
        <f>'2015detalle'!D38</f>
        <v>1485</v>
      </c>
      <c r="J70" s="122">
        <f aca="true" t="shared" si="5" ref="J70:J80">SUM(C70:I70)</f>
        <v>2167</v>
      </c>
      <c r="K70" s="345"/>
    </row>
    <row r="71" spans="2:11" ht="11.25">
      <c r="B71" s="114">
        <v>3</v>
      </c>
      <c r="C71" s="346">
        <f>'2015detalle'!E39</f>
        <v>10</v>
      </c>
      <c r="D71" s="346">
        <f>'2015detalle'!E41</f>
        <v>95</v>
      </c>
      <c r="E71" s="346">
        <f>'2015detalle'!E42</f>
        <v>31</v>
      </c>
      <c r="F71" s="346">
        <f>'2015detalle'!E40</f>
        <v>85</v>
      </c>
      <c r="G71" s="346">
        <f>'2015detalle'!E43</f>
        <v>243</v>
      </c>
      <c r="H71" s="346">
        <f>'2015detalle'!E37</f>
        <v>207</v>
      </c>
      <c r="I71" s="346">
        <f>'2015detalle'!E38</f>
        <v>1049</v>
      </c>
      <c r="J71" s="122">
        <f t="shared" si="5"/>
        <v>1720</v>
      </c>
      <c r="K71" s="345"/>
    </row>
    <row r="72" spans="2:11" ht="11.25">
      <c r="B72" s="118">
        <v>4</v>
      </c>
      <c r="C72" s="346">
        <f>'2015detalle'!F39</f>
        <v>30</v>
      </c>
      <c r="D72" s="346">
        <f>'2015detalle'!F41</f>
        <v>70</v>
      </c>
      <c r="E72" s="346">
        <f>'2015detalle'!F42</f>
        <v>50</v>
      </c>
      <c r="F72" s="346">
        <f>'2015detalle'!F40</f>
        <v>71</v>
      </c>
      <c r="G72" s="346">
        <f>'2015detalle'!F43</f>
        <v>490</v>
      </c>
      <c r="H72" s="346">
        <f>'2015detalle'!F37</f>
        <v>264</v>
      </c>
      <c r="I72" s="346">
        <f>'2015detalle'!F38</f>
        <v>1810</v>
      </c>
      <c r="J72" s="122">
        <f t="shared" si="5"/>
        <v>2785</v>
      </c>
      <c r="K72" s="345"/>
    </row>
    <row r="73" spans="2:11" ht="11.25">
      <c r="B73" s="114">
        <v>5</v>
      </c>
      <c r="C73" s="346">
        <f>'2015detalle'!G39</f>
        <v>11</v>
      </c>
      <c r="D73" s="346">
        <f>'2015detalle'!G41</f>
        <v>71</v>
      </c>
      <c r="E73" s="346">
        <f>'2015detalle'!G42</f>
        <v>53</v>
      </c>
      <c r="F73" s="346">
        <f>'2015detalle'!G40</f>
        <v>80</v>
      </c>
      <c r="G73" s="346">
        <f>'2015detalle'!G43</f>
        <v>479</v>
      </c>
      <c r="H73" s="346">
        <f>'2015detalle'!G37</f>
        <v>257</v>
      </c>
      <c r="I73" s="346">
        <f>'2015detalle'!G38</f>
        <v>1784</v>
      </c>
      <c r="J73" s="122">
        <f t="shared" si="5"/>
        <v>2735</v>
      </c>
      <c r="K73" s="345"/>
    </row>
    <row r="74" spans="2:11" ht="11.25">
      <c r="B74" s="118">
        <v>6</v>
      </c>
      <c r="C74" s="346">
        <f>'2015detalle'!H39</f>
        <v>7</v>
      </c>
      <c r="D74" s="346">
        <f>'2015detalle'!H41</f>
        <v>85</v>
      </c>
      <c r="E74" s="346">
        <f>'2015detalle'!H42</f>
        <v>50</v>
      </c>
      <c r="F74" s="346">
        <f>'2015detalle'!H40</f>
        <v>93</v>
      </c>
      <c r="G74" s="346">
        <f>'2015detalle'!H43</f>
        <v>351</v>
      </c>
      <c r="H74" s="346">
        <f>'2015detalle'!H37</f>
        <v>215</v>
      </c>
      <c r="I74" s="346">
        <f>'2015detalle'!H38</f>
        <v>2114</v>
      </c>
      <c r="J74" s="122">
        <f t="shared" si="5"/>
        <v>2915</v>
      </c>
      <c r="K74" s="108"/>
    </row>
    <row r="75" spans="2:11" ht="11.25">
      <c r="B75" s="114">
        <v>7</v>
      </c>
      <c r="C75" s="346">
        <f>'2015detalle'!I39</f>
        <v>7</v>
      </c>
      <c r="D75" s="346">
        <f>'2015detalle'!I41</f>
        <v>112</v>
      </c>
      <c r="E75" s="346">
        <f>'2015detalle'!I42</f>
        <v>81</v>
      </c>
      <c r="F75" s="346">
        <f>'2015detalle'!I40</f>
        <v>70</v>
      </c>
      <c r="G75" s="346">
        <f>'2015detalle'!I43</f>
        <v>419</v>
      </c>
      <c r="H75" s="346">
        <f>'2015detalle'!I37</f>
        <v>265</v>
      </c>
      <c r="I75" s="346">
        <f>'2015detalle'!I38</f>
        <v>1803</v>
      </c>
      <c r="J75" s="122">
        <f t="shared" si="5"/>
        <v>2757</v>
      </c>
      <c r="K75" s="108"/>
    </row>
    <row r="76" spans="2:11" ht="11.25">
      <c r="B76" s="118">
        <v>8</v>
      </c>
      <c r="C76" s="346">
        <f>'2015detalle'!J40</f>
        <v>81</v>
      </c>
      <c r="D76" s="346">
        <f>'2015detalle'!J41</f>
        <v>54</v>
      </c>
      <c r="E76" s="346">
        <f>'2015detalle'!J42</f>
        <v>37</v>
      </c>
      <c r="F76" s="346">
        <f>'2015detalle'!J40</f>
        <v>81</v>
      </c>
      <c r="G76" s="346">
        <f>'2015detalle'!J43</f>
        <v>399</v>
      </c>
      <c r="H76" s="346">
        <f>'2015detalle'!J37</f>
        <v>171</v>
      </c>
      <c r="I76" s="346">
        <f>'2015detalle'!J38</f>
        <v>1220</v>
      </c>
      <c r="J76" s="122">
        <f t="shared" si="5"/>
        <v>2043</v>
      </c>
      <c r="K76" s="108"/>
    </row>
    <row r="77" spans="2:11" ht="11.25">
      <c r="B77" s="114">
        <v>9</v>
      </c>
      <c r="C77" s="346">
        <f>'2015detalle'!K39</f>
        <v>13</v>
      </c>
      <c r="D77" s="346">
        <f>'2015detalle'!K41</f>
        <v>30</v>
      </c>
      <c r="E77" s="346">
        <f>'2015detalle'!K42</f>
        <v>41</v>
      </c>
      <c r="F77" s="346">
        <f>'2015detalle'!K40</f>
        <v>84</v>
      </c>
      <c r="G77" s="346">
        <f>'2015detalle'!K43</f>
        <v>266</v>
      </c>
      <c r="H77" s="346">
        <f>'2015detalle'!K37</f>
        <v>169</v>
      </c>
      <c r="I77" s="346">
        <f>'2015detalle'!K38</f>
        <v>1531</v>
      </c>
      <c r="J77" s="122">
        <f t="shared" si="5"/>
        <v>2134</v>
      </c>
      <c r="K77" s="345"/>
    </row>
    <row r="78" spans="2:11" ht="11.25">
      <c r="B78" s="118">
        <v>10</v>
      </c>
      <c r="C78" s="346">
        <f>'2015detalle'!L39</f>
        <v>13</v>
      </c>
      <c r="D78" s="346">
        <f>'2015detalle'!L41</f>
        <v>47</v>
      </c>
      <c r="E78" s="346">
        <f>'2015detalle'!L42</f>
        <v>41</v>
      </c>
      <c r="F78" s="346">
        <f>'2015detalle'!L40</f>
        <v>51</v>
      </c>
      <c r="G78" s="346">
        <f>'2015detalle'!L43</f>
        <v>269</v>
      </c>
      <c r="H78" s="346">
        <f>'2015detalle'!L37</f>
        <v>166</v>
      </c>
      <c r="I78" s="346">
        <f>'2015detalle'!L38</f>
        <v>1427</v>
      </c>
      <c r="J78" s="122">
        <f t="shared" si="5"/>
        <v>2014</v>
      </c>
      <c r="K78" s="345"/>
    </row>
    <row r="79" spans="2:11" ht="11.25">
      <c r="B79" s="114">
        <v>11</v>
      </c>
      <c r="C79" s="346">
        <f>'2015detalle'!M39</f>
        <v>3</v>
      </c>
      <c r="D79" s="346">
        <f>'2015detalle'!M41</f>
        <v>63</v>
      </c>
      <c r="E79" s="346">
        <f>'2015detalle'!M42</f>
        <v>43</v>
      </c>
      <c r="F79" s="346">
        <f>'2015detalle'!M40</f>
        <v>71</v>
      </c>
      <c r="G79" s="346">
        <f>'2015detalle'!M43</f>
        <v>313</v>
      </c>
      <c r="H79" s="346">
        <f>'2015detalle'!M37</f>
        <v>217</v>
      </c>
      <c r="I79" s="346">
        <f>'2015detalle'!M38</f>
        <v>1997</v>
      </c>
      <c r="J79" s="122">
        <f t="shared" si="5"/>
        <v>2707</v>
      </c>
      <c r="K79" s="345"/>
    </row>
    <row r="80" spans="2:11" ht="11.25">
      <c r="B80" s="114">
        <v>12</v>
      </c>
      <c r="C80" s="346">
        <f>'2015detalle'!N39</f>
        <v>1</v>
      </c>
      <c r="D80" s="346">
        <f>'2015detalle'!N41</f>
        <v>32</v>
      </c>
      <c r="E80" s="346">
        <f>'2015detalle'!N42</f>
        <v>17</v>
      </c>
      <c r="F80" s="346">
        <f>'2015detalle'!N40</f>
        <v>28</v>
      </c>
      <c r="G80" s="346">
        <f>'2015detalle'!N43</f>
        <v>180</v>
      </c>
      <c r="H80" s="346">
        <f>'2015detalle'!N37</f>
        <v>92</v>
      </c>
      <c r="I80" s="346">
        <f>'2015detalle'!N38</f>
        <v>892</v>
      </c>
      <c r="J80" s="122">
        <f t="shared" si="5"/>
        <v>1242</v>
      </c>
      <c r="K80" s="345"/>
    </row>
    <row r="81" spans="2:11" ht="15.75" customHeight="1" thickBot="1">
      <c r="B81" s="335" t="s">
        <v>3</v>
      </c>
      <c r="C81" s="347">
        <f>SUM(C69:C80)</f>
        <v>194</v>
      </c>
      <c r="D81" s="347">
        <f aca="true" t="shared" si="6" ref="D81:I81">SUM(D69:D80)</f>
        <v>754</v>
      </c>
      <c r="E81" s="347">
        <f t="shared" si="6"/>
        <v>476</v>
      </c>
      <c r="F81" s="347">
        <f t="shared" si="6"/>
        <v>798</v>
      </c>
      <c r="G81" s="347">
        <f t="shared" si="6"/>
        <v>4001</v>
      </c>
      <c r="H81" s="347">
        <f t="shared" si="6"/>
        <v>2284</v>
      </c>
      <c r="I81" s="347">
        <f t="shared" si="6"/>
        <v>17686</v>
      </c>
      <c r="J81" s="348">
        <f>SUM(J69:J80)</f>
        <v>26193</v>
      </c>
      <c r="K81" s="108"/>
    </row>
    <row r="82" ht="12" thickTop="1">
      <c r="K82" s="108"/>
    </row>
    <row r="83" spans="3:11" ht="11.25">
      <c r="C83" s="557">
        <f>+C81/J81</f>
        <v>0.00740655900431413</v>
      </c>
      <c r="D83" s="557">
        <f>+D81/J81</f>
        <v>0.028786316954911618</v>
      </c>
      <c r="E83" s="557">
        <f>+E81/$J$81</f>
        <v>0.018172794258007864</v>
      </c>
      <c r="F83" s="557">
        <f>+F81/$J$81</f>
        <v>0.03046615507960142</v>
      </c>
      <c r="G83" s="557">
        <f>+G81/$J$81</f>
        <v>0.15275073492917954</v>
      </c>
      <c r="H83" s="557">
        <f>+H81/$J$81</f>
        <v>0.08719886992707976</v>
      </c>
      <c r="I83" s="557">
        <f>+I81/$J$81</f>
        <v>0.6752185698469056</v>
      </c>
      <c r="K83" s="108"/>
    </row>
    <row r="84" ht="11.25">
      <c r="K84" s="108"/>
    </row>
    <row r="85" ht="11.25">
      <c r="K85" s="108"/>
    </row>
    <row r="86" ht="11.25">
      <c r="K86" s="108"/>
    </row>
    <row r="87" ht="11.25">
      <c r="K87" s="108"/>
    </row>
    <row r="88" ht="11.25">
      <c r="K88" s="108"/>
    </row>
    <row r="89" ht="11.25">
      <c r="K89" s="108"/>
    </row>
    <row r="90" ht="11.25">
      <c r="K90" s="108"/>
    </row>
    <row r="91" ht="11.25">
      <c r="K91" s="108"/>
    </row>
    <row r="92" ht="11.25">
      <c r="K92" s="108"/>
    </row>
    <row r="93" ht="11.25">
      <c r="K93" s="108"/>
    </row>
    <row r="94" ht="11.25">
      <c r="K94" s="108"/>
    </row>
    <row r="95" ht="11.25">
      <c r="K95" s="108"/>
    </row>
    <row r="96" ht="11.25">
      <c r="K96" s="108"/>
    </row>
    <row r="97" ht="11.25">
      <c r="K97" s="108"/>
    </row>
    <row r="98" ht="11.25">
      <c r="K98" s="108"/>
    </row>
    <row r="99" ht="11.25">
      <c r="K99" s="108"/>
    </row>
    <row r="100" ht="11.25">
      <c r="K100" s="108"/>
    </row>
    <row r="101" ht="11.25">
      <c r="K101" s="108"/>
    </row>
    <row r="102" spans="2:15" ht="15" customHeight="1">
      <c r="B102" s="106" t="s">
        <v>28</v>
      </c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</row>
    <row r="103" ht="13.5" customHeight="1"/>
    <row r="104" ht="11.25">
      <c r="B104" s="109" t="s">
        <v>320</v>
      </c>
    </row>
    <row r="105" ht="12" thickBot="1"/>
    <row r="106" spans="2:7" ht="12" customHeight="1" thickTop="1">
      <c r="B106" s="631" t="s">
        <v>13</v>
      </c>
      <c r="C106" s="597" t="s">
        <v>29</v>
      </c>
      <c r="D106" s="597"/>
      <c r="E106" s="597"/>
      <c r="F106" s="598" t="s">
        <v>3</v>
      </c>
      <c r="G106" s="108"/>
    </row>
    <row r="107" spans="2:7" ht="11.25" customHeight="1">
      <c r="B107" s="596"/>
      <c r="C107" s="600" t="s">
        <v>17</v>
      </c>
      <c r="D107" s="600" t="s">
        <v>15</v>
      </c>
      <c r="E107" s="600" t="s">
        <v>18</v>
      </c>
      <c r="F107" s="599"/>
      <c r="G107" s="108"/>
    </row>
    <row r="108" spans="2:7" ht="57" customHeight="1">
      <c r="B108" s="596"/>
      <c r="C108" s="601"/>
      <c r="D108" s="601"/>
      <c r="E108" s="601"/>
      <c r="F108" s="599"/>
      <c r="G108" s="108"/>
    </row>
    <row r="109" spans="2:7" ht="11.25">
      <c r="B109" s="114">
        <v>1</v>
      </c>
      <c r="C109" s="346">
        <f>'2015detalle'!C70</f>
        <v>198</v>
      </c>
      <c r="D109" s="346">
        <f>'2015detalle'!C72</f>
        <v>177083</v>
      </c>
      <c r="E109" s="346">
        <f>'2015detalle'!C74</f>
        <v>905140</v>
      </c>
      <c r="F109" s="122">
        <f>SUM(C109:E109)</f>
        <v>1082421</v>
      </c>
      <c r="G109" s="108"/>
    </row>
    <row r="110" spans="2:7" ht="11.25">
      <c r="B110" s="118">
        <v>2</v>
      </c>
      <c r="C110" s="346">
        <f>'2015detalle'!D70</f>
        <v>259</v>
      </c>
      <c r="D110" s="346">
        <f>'2015detalle'!D72</f>
        <v>194649</v>
      </c>
      <c r="E110" s="346">
        <f>'2015detalle'!D74</f>
        <v>1197961</v>
      </c>
      <c r="F110" s="122">
        <f aca="true" t="shared" si="7" ref="F110:F120">SUM(C110:E110)</f>
        <v>1392869</v>
      </c>
      <c r="G110" s="108"/>
    </row>
    <row r="111" spans="2:7" ht="11.25">
      <c r="B111" s="114">
        <v>3</v>
      </c>
      <c r="C111" s="346">
        <f>'2015detalle'!E70</f>
        <v>238</v>
      </c>
      <c r="D111" s="346">
        <f>'2015detalle'!E72</f>
        <v>382921</v>
      </c>
      <c r="E111" s="346">
        <f>'2015detalle'!E74</f>
        <v>2212175</v>
      </c>
      <c r="F111" s="122">
        <f t="shared" si="7"/>
        <v>2595334</v>
      </c>
      <c r="G111" s="108"/>
    </row>
    <row r="112" spans="2:7" ht="11.25">
      <c r="B112" s="118">
        <v>4</v>
      </c>
      <c r="C112" s="346">
        <f>'2015detalle'!F70</f>
        <v>393</v>
      </c>
      <c r="D112" s="346">
        <f>'2015detalle'!F72</f>
        <v>893092</v>
      </c>
      <c r="E112" s="346">
        <f>'2015detalle'!F74</f>
        <v>3140856</v>
      </c>
      <c r="F112" s="122">
        <f t="shared" si="7"/>
        <v>4034341</v>
      </c>
      <c r="G112" s="108"/>
    </row>
    <row r="113" spans="2:7" ht="11.25">
      <c r="B113" s="114">
        <v>5</v>
      </c>
      <c r="C113" s="346">
        <f>'2015detalle'!G70</f>
        <v>223</v>
      </c>
      <c r="D113" s="346">
        <f>'2015detalle'!G72</f>
        <v>1297161</v>
      </c>
      <c r="E113" s="346">
        <f>'2015detalle'!G74</f>
        <v>3345377</v>
      </c>
      <c r="F113" s="122">
        <f t="shared" si="7"/>
        <v>4642761</v>
      </c>
      <c r="G113" s="108"/>
    </row>
    <row r="114" spans="2:7" ht="11.25">
      <c r="B114" s="118">
        <v>6</v>
      </c>
      <c r="C114" s="346">
        <f>'2015detalle'!H70</f>
        <v>208</v>
      </c>
      <c r="D114" s="346">
        <f>'2015detalle'!H72</f>
        <v>443581</v>
      </c>
      <c r="E114" s="346">
        <f>'2015detalle'!H74</f>
        <v>2142781</v>
      </c>
      <c r="F114" s="122">
        <f t="shared" si="7"/>
        <v>2586570</v>
      </c>
      <c r="G114" s="108"/>
    </row>
    <row r="115" spans="2:7" ht="11.25">
      <c r="B115" s="114">
        <v>7</v>
      </c>
      <c r="C115" s="346">
        <f>'2015detalle'!I70</f>
        <v>134</v>
      </c>
      <c r="D115" s="346">
        <f>'2015detalle'!I72</f>
        <v>546068</v>
      </c>
      <c r="E115" s="346">
        <f>'2015detalle'!I74</f>
        <v>2020794</v>
      </c>
      <c r="F115" s="122">
        <f t="shared" si="7"/>
        <v>2566996</v>
      </c>
      <c r="G115" s="108"/>
    </row>
    <row r="116" spans="2:7" ht="11.25">
      <c r="B116" s="118">
        <v>8</v>
      </c>
      <c r="C116" s="346">
        <f>'2015detalle'!J70</f>
        <v>218</v>
      </c>
      <c r="D116" s="346">
        <f>'2015detalle'!J72</f>
        <v>395654</v>
      </c>
      <c r="E116" s="346">
        <f>'2015detalle'!J74</f>
        <v>2153772</v>
      </c>
      <c r="F116" s="122">
        <f t="shared" si="7"/>
        <v>2549644</v>
      </c>
      <c r="G116" s="108"/>
    </row>
    <row r="117" spans="2:7" ht="11.25">
      <c r="B117" s="114">
        <v>9</v>
      </c>
      <c r="C117" s="346">
        <f>'2015detalle'!K70</f>
        <v>208</v>
      </c>
      <c r="D117" s="346">
        <f>'2015detalle'!K72</f>
        <v>539023</v>
      </c>
      <c r="E117" s="346">
        <f>'2015detalle'!K74</f>
        <v>2495458</v>
      </c>
      <c r="F117" s="122">
        <f t="shared" si="7"/>
        <v>3034689</v>
      </c>
      <c r="G117" s="108"/>
    </row>
    <row r="118" spans="2:7" ht="11.25">
      <c r="B118" s="118">
        <v>10</v>
      </c>
      <c r="C118" s="346">
        <f>'2015detalle'!L70</f>
        <v>195</v>
      </c>
      <c r="D118" s="586">
        <f>'2015detalle'!K74</f>
        <v>2495458</v>
      </c>
      <c r="E118" s="346">
        <f>'2015detalle'!L74</f>
        <v>2109574</v>
      </c>
      <c r="F118" s="122">
        <f t="shared" si="7"/>
        <v>4605227</v>
      </c>
      <c r="G118" s="108"/>
    </row>
    <row r="119" spans="2:7" ht="11.25">
      <c r="B119" s="114">
        <v>11</v>
      </c>
      <c r="C119" s="346">
        <f>'2015detalle'!M70</f>
        <v>161</v>
      </c>
      <c r="D119" s="346">
        <f>'2015detalle'!M72</f>
        <v>550195</v>
      </c>
      <c r="E119" s="346">
        <f>'2015detalle'!M74</f>
        <v>2083350</v>
      </c>
      <c r="F119" s="122">
        <f t="shared" si="7"/>
        <v>2633706</v>
      </c>
      <c r="G119" s="108"/>
    </row>
    <row r="120" spans="2:7" ht="11.25">
      <c r="B120" s="114">
        <v>12</v>
      </c>
      <c r="C120" s="346">
        <f>'2015detalle'!N70</f>
        <v>96</v>
      </c>
      <c r="D120" s="346">
        <f>'2015detalle'!N72</f>
        <v>236475</v>
      </c>
      <c r="E120" s="346">
        <f>'2015detalle'!N74</f>
        <v>1867306</v>
      </c>
      <c r="F120" s="122">
        <f t="shared" si="7"/>
        <v>2103877</v>
      </c>
      <c r="G120" s="108"/>
    </row>
    <row r="121" spans="2:7" ht="15" customHeight="1" thickBot="1">
      <c r="B121" s="335" t="s">
        <v>3</v>
      </c>
      <c r="C121" s="347">
        <f>SUM(C109:C120)</f>
        <v>2531</v>
      </c>
      <c r="D121" s="347">
        <f>SUM(D109:D120)</f>
        <v>8151360</v>
      </c>
      <c r="E121" s="347">
        <f>SUM(E110:E120)</f>
        <v>24769404</v>
      </c>
      <c r="F121" s="342">
        <f>SUM(F109:F120)</f>
        <v>33828435</v>
      </c>
      <c r="G121" s="108"/>
    </row>
    <row r="122" ht="12" thickTop="1"/>
    <row r="124" ht="30" customHeight="1">
      <c r="B124" s="109" t="s">
        <v>321</v>
      </c>
    </row>
    <row r="125" ht="12" thickBot="1"/>
    <row r="126" spans="2:11" ht="23.25" thickTop="1">
      <c r="B126" s="343" t="s">
        <v>14</v>
      </c>
      <c r="C126" s="343" t="s">
        <v>7</v>
      </c>
      <c r="D126" s="343" t="s">
        <v>27</v>
      </c>
      <c r="E126" s="343" t="s">
        <v>11</v>
      </c>
      <c r="F126" s="343" t="s">
        <v>1</v>
      </c>
      <c r="G126" s="344" t="s">
        <v>2</v>
      </c>
      <c r="H126" s="343" t="s">
        <v>0</v>
      </c>
      <c r="I126" s="126"/>
      <c r="J126" s="108"/>
      <c r="K126" s="108"/>
    </row>
    <row r="127" spans="2:11" ht="11.25">
      <c r="B127" s="114">
        <v>1</v>
      </c>
      <c r="C127" s="346">
        <f>'2015detalle'!C49</f>
        <v>415</v>
      </c>
      <c r="D127" s="346">
        <f>'2015detalle'!C52</f>
        <v>7</v>
      </c>
      <c r="E127" s="346">
        <f>'2015detalle'!C51</f>
        <v>59</v>
      </c>
      <c r="F127" s="346">
        <f>'2015detalle'!C50</f>
        <v>6</v>
      </c>
      <c r="G127" s="346">
        <f>'2015detalle'!C53</f>
        <v>12</v>
      </c>
      <c r="H127" s="122">
        <f>SUM(C127:G127)</f>
        <v>499</v>
      </c>
      <c r="I127" s="122"/>
      <c r="J127" s="108"/>
      <c r="K127" s="108"/>
    </row>
    <row r="128" spans="2:11" ht="11.25">
      <c r="B128" s="118">
        <v>2</v>
      </c>
      <c r="C128" s="346">
        <f>'2015detalle'!D49</f>
        <v>719</v>
      </c>
      <c r="D128" s="346">
        <f>'2015detalle'!D52</f>
        <v>20</v>
      </c>
      <c r="E128" s="346">
        <f>'2015detalle'!D51</f>
        <v>133</v>
      </c>
      <c r="F128" s="346">
        <f>'2015detalle'!D50</f>
        <v>10</v>
      </c>
      <c r="G128" s="346">
        <f>'2015detalle'!D53</f>
        <v>18</v>
      </c>
      <c r="H128" s="122">
        <f>SUM(C128:G128)</f>
        <v>900</v>
      </c>
      <c r="I128" s="122"/>
      <c r="J128" s="108"/>
      <c r="K128" s="108"/>
    </row>
    <row r="129" spans="2:11" ht="11.25">
      <c r="B129" s="114">
        <v>3</v>
      </c>
      <c r="C129" s="346">
        <f>'2015detalle'!E49</f>
        <v>769</v>
      </c>
      <c r="D129" s="346">
        <f>'2015detalle'!E52</f>
        <v>16</v>
      </c>
      <c r="E129" s="346">
        <f>'2015detalle'!E51</f>
        <v>94</v>
      </c>
      <c r="F129" s="346">
        <f>'2015detalle'!E50</f>
        <v>42</v>
      </c>
      <c r="G129" s="346">
        <f>'2015detalle'!E53</f>
        <v>24</v>
      </c>
      <c r="H129" s="122">
        <f>SUM(C129:G129)</f>
        <v>945</v>
      </c>
      <c r="I129" s="122"/>
      <c r="J129" s="108"/>
      <c r="K129" s="108"/>
    </row>
    <row r="130" spans="2:11" ht="11.25">
      <c r="B130" s="118">
        <v>4</v>
      </c>
      <c r="C130" s="346">
        <f>'2015detalle'!F49</f>
        <v>1345</v>
      </c>
      <c r="D130" s="346">
        <f>'2015detalle'!F52</f>
        <v>26</v>
      </c>
      <c r="E130" s="346">
        <f>'2015detalle'!F51</f>
        <v>104</v>
      </c>
      <c r="F130" s="346">
        <f>'2015detalle'!F50</f>
        <v>69</v>
      </c>
      <c r="G130" s="346">
        <f>'2015detalle'!F53</f>
        <v>34</v>
      </c>
      <c r="H130" s="122">
        <f>SUM(C130:I130)</f>
        <v>1578</v>
      </c>
      <c r="I130" s="122"/>
      <c r="J130" s="108"/>
      <c r="K130" s="108"/>
    </row>
    <row r="131" spans="2:11" ht="11.25">
      <c r="B131" s="114">
        <v>5</v>
      </c>
      <c r="C131" s="346">
        <f>'2015detalle'!G49</f>
        <v>1379</v>
      </c>
      <c r="D131" s="346">
        <f>'2015detalle'!G52</f>
        <v>25</v>
      </c>
      <c r="E131" s="346">
        <f>'2015detalle'!G51</f>
        <v>142</v>
      </c>
      <c r="F131" s="346">
        <f>'2015detalle'!G50</f>
        <v>63</v>
      </c>
      <c r="G131" s="346">
        <f>'2015detalle'!G53</f>
        <v>35</v>
      </c>
      <c r="H131" s="122">
        <f>SUM(C131:I131)</f>
        <v>1644</v>
      </c>
      <c r="I131" s="122"/>
      <c r="J131" s="108"/>
      <c r="K131" s="108"/>
    </row>
    <row r="132" spans="2:11" ht="11.25">
      <c r="B132" s="118">
        <v>6</v>
      </c>
      <c r="C132" s="346">
        <f>'2015detalle'!H49</f>
        <v>909</v>
      </c>
      <c r="D132" s="346">
        <f>'2015detalle'!H52</f>
        <v>25</v>
      </c>
      <c r="E132" s="346">
        <f>'2015detalle'!H51</f>
        <v>130</v>
      </c>
      <c r="F132" s="346">
        <f>'2015detalle'!H50</f>
        <v>66</v>
      </c>
      <c r="G132" s="346">
        <f>'2015detalle'!H53</f>
        <v>59</v>
      </c>
      <c r="H132" s="122">
        <f>SUM(C132:I132)</f>
        <v>1189</v>
      </c>
      <c r="I132" s="122"/>
      <c r="J132" s="108"/>
      <c r="K132" s="108"/>
    </row>
    <row r="133" spans="2:11" ht="11.25">
      <c r="B133" s="114">
        <v>7</v>
      </c>
      <c r="C133" s="346">
        <f>'2015detalle'!I49</f>
        <v>1100</v>
      </c>
      <c r="D133" s="346">
        <f>'2015detalle'!I52</f>
        <v>28</v>
      </c>
      <c r="E133" s="346">
        <f>'2015detalle'!I51</f>
        <v>114</v>
      </c>
      <c r="F133" s="346">
        <f>'2015detalle'!I50</f>
        <v>9</v>
      </c>
      <c r="G133" s="346">
        <f>'2015detalle'!I53</f>
        <v>29</v>
      </c>
      <c r="H133" s="122">
        <f>SUM(C133:G133)</f>
        <v>1280</v>
      </c>
      <c r="I133" s="122"/>
      <c r="J133" s="108"/>
      <c r="K133" s="108"/>
    </row>
    <row r="134" spans="2:11" ht="11.25">
      <c r="B134" s="118">
        <v>8</v>
      </c>
      <c r="C134" s="346">
        <f>'2015detalle'!J49</f>
        <v>931</v>
      </c>
      <c r="D134" s="346">
        <f>'2015detalle'!J52</f>
        <v>21</v>
      </c>
      <c r="E134" s="346">
        <f>'2015detalle'!J51</f>
        <v>97</v>
      </c>
      <c r="F134" s="346">
        <f>'2015detalle'!J50</f>
        <v>56</v>
      </c>
      <c r="G134" s="346">
        <f>'2015detalle'!J53</f>
        <v>30</v>
      </c>
      <c r="H134" s="122">
        <f>SUM(C134:I134)</f>
        <v>0</v>
      </c>
      <c r="I134" s="122"/>
      <c r="J134" s="108"/>
      <c r="K134" s="108"/>
    </row>
    <row r="135" spans="2:11" ht="11.25">
      <c r="B135" s="114">
        <v>9</v>
      </c>
      <c r="C135" s="346">
        <f>'2015detalle'!K49</f>
        <v>1283</v>
      </c>
      <c r="D135" s="346">
        <f>'2015detalle'!K52</f>
        <v>26</v>
      </c>
      <c r="E135" s="346">
        <f>'2015detalle'!K51</f>
        <v>44</v>
      </c>
      <c r="F135" s="346">
        <f>'2015detalle'!K50</f>
        <v>72</v>
      </c>
      <c r="G135" s="346">
        <f>'2015detalle'!K53</f>
        <v>85</v>
      </c>
      <c r="H135" s="122">
        <f>SUM(C135:I135)</f>
        <v>0</v>
      </c>
      <c r="I135" s="122"/>
      <c r="J135" s="108"/>
      <c r="K135" s="108"/>
    </row>
    <row r="136" spans="2:11" ht="11.25">
      <c r="B136" s="118">
        <v>10</v>
      </c>
      <c r="C136" s="346">
        <f>'2015detalle'!L49</f>
        <v>916</v>
      </c>
      <c r="D136" s="346">
        <f>'2015detalle'!L52</f>
        <v>23</v>
      </c>
      <c r="E136" s="346">
        <f>'2015detalle'!L51</f>
        <v>53</v>
      </c>
      <c r="F136" s="346">
        <f>'2015detalle'!L52</f>
        <v>23</v>
      </c>
      <c r="G136" s="346">
        <f>'2015detalle'!L53</f>
        <v>36</v>
      </c>
      <c r="H136" s="122">
        <f>SUM(C136:G136)</f>
        <v>1051</v>
      </c>
      <c r="I136" s="122"/>
      <c r="J136" s="108"/>
      <c r="K136" s="108"/>
    </row>
    <row r="137" spans="2:11" ht="11.25">
      <c r="B137" s="114">
        <v>11</v>
      </c>
      <c r="C137" s="346">
        <f>'2015detalle'!M49</f>
        <v>1003</v>
      </c>
      <c r="D137" s="346">
        <f>'2015detalle'!M52</f>
        <v>32</v>
      </c>
      <c r="E137" s="346">
        <f>'2015detalle'!M51</f>
        <v>101</v>
      </c>
      <c r="F137" s="346">
        <f>'2015detalle'!M50</f>
        <v>55</v>
      </c>
      <c r="G137" s="346">
        <f>'2015detalle'!M53</f>
        <v>37</v>
      </c>
      <c r="H137" s="122">
        <f>SUM(C137:I137)</f>
        <v>0</v>
      </c>
      <c r="I137" s="122"/>
      <c r="J137" s="108"/>
      <c r="K137" s="108"/>
    </row>
    <row r="138" spans="2:11" ht="11.25">
      <c r="B138" s="114">
        <v>12</v>
      </c>
      <c r="C138" s="346">
        <f>'2015detalle'!N49</f>
        <v>368</v>
      </c>
      <c r="D138" s="346">
        <f>'2015detalle'!N52</f>
        <v>12</v>
      </c>
      <c r="E138" s="346">
        <f>'2015detalle'!N51</f>
        <v>29</v>
      </c>
      <c r="F138" s="346">
        <f>'2015detalle'!N50</f>
        <v>15</v>
      </c>
      <c r="G138" s="346">
        <f>'2015detalle'!N53</f>
        <v>10</v>
      </c>
      <c r="H138" s="122">
        <f>SUM(C138:I138)</f>
        <v>0</v>
      </c>
      <c r="I138" s="122"/>
      <c r="J138" s="108"/>
      <c r="K138" s="108"/>
    </row>
    <row r="139" spans="2:11" ht="14.25" customHeight="1" thickBot="1">
      <c r="B139" s="335" t="s">
        <v>3</v>
      </c>
      <c r="C139" s="566">
        <f>SUM(C127:C138)</f>
        <v>11137</v>
      </c>
      <c r="D139" s="566">
        <f>SUM(D127:D138)</f>
        <v>261</v>
      </c>
      <c r="E139" s="566">
        <f>SUM(E127:E138)</f>
        <v>1100</v>
      </c>
      <c r="F139" s="566">
        <f>SUM(F127:F138)</f>
        <v>486</v>
      </c>
      <c r="G139" s="567">
        <f>SUM(G127:G138)</f>
        <v>409</v>
      </c>
      <c r="H139" s="342">
        <f>SUM(C139:G139)</f>
        <v>13393</v>
      </c>
      <c r="I139" s="122"/>
      <c r="J139" s="108"/>
      <c r="K139" s="108"/>
    </row>
    <row r="140" ht="12" thickTop="1"/>
    <row r="144" ht="15" customHeight="1"/>
    <row r="145" ht="15" customHeight="1"/>
    <row r="146" ht="15" customHeight="1"/>
    <row r="147" ht="15" customHeight="1"/>
    <row r="148" ht="15" customHeight="1"/>
    <row r="149" spans="2:15" ht="19.5" customHeight="1">
      <c r="B149" s="106" t="s">
        <v>16</v>
      </c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</row>
    <row r="150" spans="2:15" ht="13.5" customHeight="1">
      <c r="B150" s="109" t="s">
        <v>21</v>
      </c>
      <c r="C150" s="108"/>
      <c r="D150" s="108"/>
      <c r="E150" s="108"/>
      <c r="F150" s="108"/>
      <c r="G150" s="108"/>
      <c r="H150" s="108"/>
      <c r="M150" s="108"/>
      <c r="N150" s="108"/>
      <c r="O150" s="108"/>
    </row>
    <row r="151" spans="2:14" ht="12.75" customHeight="1" thickBot="1">
      <c r="B151" s="627" t="s">
        <v>14</v>
      </c>
      <c r="C151" s="627" t="s">
        <v>30</v>
      </c>
      <c r="D151" s="627"/>
      <c r="E151" s="627"/>
      <c r="F151" s="627"/>
      <c r="G151" s="627"/>
      <c r="H151" s="627"/>
      <c r="I151" s="108"/>
      <c r="M151" s="122"/>
      <c r="N151" s="122"/>
    </row>
    <row r="152" spans="2:14" ht="12" thickTop="1">
      <c r="B152" s="627"/>
      <c r="C152" s="560">
        <v>2005</v>
      </c>
      <c r="D152" s="560">
        <v>2006</v>
      </c>
      <c r="E152" s="560">
        <v>2007</v>
      </c>
      <c r="F152" s="560">
        <v>2008</v>
      </c>
      <c r="G152" s="561">
        <v>2009</v>
      </c>
      <c r="H152" s="560">
        <v>2010</v>
      </c>
      <c r="I152" s="560">
        <v>2011</v>
      </c>
      <c r="J152" s="560">
        <v>2012</v>
      </c>
      <c r="K152" s="560">
        <v>2013</v>
      </c>
      <c r="L152" s="560">
        <v>2014</v>
      </c>
      <c r="M152" s="561">
        <v>2015</v>
      </c>
      <c r="N152" s="108"/>
    </row>
    <row r="153" spans="2:13" ht="11.25">
      <c r="B153" s="126">
        <v>1</v>
      </c>
      <c r="C153" s="346">
        <v>2861</v>
      </c>
      <c r="D153" s="346">
        <v>1876</v>
      </c>
      <c r="E153" s="346">
        <v>1152</v>
      </c>
      <c r="F153" s="346">
        <v>1264</v>
      </c>
      <c r="G153" s="346">
        <v>1498</v>
      </c>
      <c r="H153" s="346">
        <v>577</v>
      </c>
      <c r="I153" s="346">
        <v>1329</v>
      </c>
      <c r="J153" s="346">
        <v>1489</v>
      </c>
      <c r="K153" s="346">
        <v>1607</v>
      </c>
      <c r="L153" s="572">
        <v>1119</v>
      </c>
      <c r="M153" s="346">
        <f aca="true" t="shared" si="8" ref="M153:M164">E11</f>
        <v>974</v>
      </c>
    </row>
    <row r="154" spans="2:13" ht="11.25">
      <c r="B154" s="558">
        <v>2</v>
      </c>
      <c r="C154" s="346">
        <v>5754</v>
      </c>
      <c r="D154" s="346">
        <v>3225</v>
      </c>
      <c r="E154" s="346">
        <v>4119</v>
      </c>
      <c r="F154" s="346">
        <v>4099</v>
      </c>
      <c r="G154" s="346">
        <v>4388</v>
      </c>
      <c r="H154" s="346">
        <v>3718</v>
      </c>
      <c r="I154" s="346">
        <v>4702</v>
      </c>
      <c r="J154" s="346">
        <v>2994</v>
      </c>
      <c r="K154" s="346">
        <v>2648</v>
      </c>
      <c r="L154" s="572">
        <v>2758</v>
      </c>
      <c r="M154" s="346">
        <f t="shared" si="8"/>
        <v>2167</v>
      </c>
    </row>
    <row r="155" spans="2:13" ht="11.25">
      <c r="B155" s="126">
        <v>3</v>
      </c>
      <c r="C155" s="346">
        <v>6031</v>
      </c>
      <c r="D155" s="346">
        <v>5122</v>
      </c>
      <c r="E155" s="346">
        <v>3287</v>
      </c>
      <c r="F155" s="346">
        <v>2494</v>
      </c>
      <c r="G155" s="346">
        <v>3093</v>
      </c>
      <c r="H155" s="346">
        <v>2708</v>
      </c>
      <c r="I155" s="346">
        <v>2593</v>
      </c>
      <c r="J155" s="346">
        <v>2518</v>
      </c>
      <c r="K155" s="346">
        <v>2184</v>
      </c>
      <c r="L155" s="572">
        <v>2253</v>
      </c>
      <c r="M155" s="346">
        <f t="shared" si="8"/>
        <v>1720</v>
      </c>
    </row>
    <row r="156" spans="2:13" ht="11.25">
      <c r="B156" s="558">
        <v>4</v>
      </c>
      <c r="C156" s="346">
        <v>9038</v>
      </c>
      <c r="D156" s="346">
        <v>6400</v>
      </c>
      <c r="E156" s="346">
        <v>4969</v>
      </c>
      <c r="F156" s="346">
        <v>4593</v>
      </c>
      <c r="G156" s="346">
        <v>4022</v>
      </c>
      <c r="H156" s="346">
        <v>3950</v>
      </c>
      <c r="I156" s="346">
        <v>3539</v>
      </c>
      <c r="J156" s="346">
        <v>2984</v>
      </c>
      <c r="K156" s="346">
        <v>3494</v>
      </c>
      <c r="L156" s="572">
        <v>2619</v>
      </c>
      <c r="M156" s="346">
        <f t="shared" si="8"/>
        <v>2785</v>
      </c>
    </row>
    <row r="157" spans="2:13" ht="11.25">
      <c r="B157" s="126">
        <v>5</v>
      </c>
      <c r="C157" s="346">
        <v>10151</v>
      </c>
      <c r="D157" s="346">
        <v>7651</v>
      </c>
      <c r="E157" s="346">
        <v>5768</v>
      </c>
      <c r="F157" s="346">
        <v>4817</v>
      </c>
      <c r="G157" s="346">
        <v>4714</v>
      </c>
      <c r="H157" s="346">
        <v>4156</v>
      </c>
      <c r="I157" s="346">
        <v>3877</v>
      </c>
      <c r="J157" s="346">
        <v>3474</v>
      </c>
      <c r="K157" s="346">
        <v>4608</v>
      </c>
      <c r="L157" s="572">
        <v>3289</v>
      </c>
      <c r="M157" s="346">
        <f t="shared" si="8"/>
        <v>2735</v>
      </c>
    </row>
    <row r="158" spans="2:13" ht="11.25">
      <c r="B158" s="558">
        <v>6</v>
      </c>
      <c r="C158" s="346">
        <v>9981</v>
      </c>
      <c r="D158" s="346">
        <v>6812</v>
      </c>
      <c r="E158" s="346">
        <v>6163</v>
      </c>
      <c r="F158" s="346">
        <v>4644</v>
      </c>
      <c r="G158" s="346">
        <v>0</v>
      </c>
      <c r="H158" s="346">
        <v>4563</v>
      </c>
      <c r="I158" s="346">
        <v>3259</v>
      </c>
      <c r="J158" s="346">
        <v>3777</v>
      </c>
      <c r="K158" s="346">
        <v>3830</v>
      </c>
      <c r="L158" s="572">
        <v>2924</v>
      </c>
      <c r="M158" s="346">
        <f t="shared" si="8"/>
        <v>2915</v>
      </c>
    </row>
    <row r="159" spans="2:13" ht="11.25">
      <c r="B159" s="126">
        <v>7</v>
      </c>
      <c r="C159" s="346">
        <v>8421</v>
      </c>
      <c r="D159" s="346">
        <v>5656</v>
      </c>
      <c r="E159" s="346">
        <v>4907</v>
      </c>
      <c r="F159" s="346">
        <v>4466</v>
      </c>
      <c r="G159" s="346">
        <v>0</v>
      </c>
      <c r="H159" s="346">
        <v>4052</v>
      </c>
      <c r="I159" s="346">
        <v>3094</v>
      </c>
      <c r="J159" s="346">
        <v>3842</v>
      </c>
      <c r="K159" s="346">
        <v>3575</v>
      </c>
      <c r="L159" s="572">
        <v>2898</v>
      </c>
      <c r="M159" s="346">
        <f t="shared" si="8"/>
        <v>2757</v>
      </c>
    </row>
    <row r="160" spans="2:13" ht="11.25">
      <c r="B160" s="558">
        <v>8</v>
      </c>
      <c r="C160" s="346">
        <v>7679</v>
      </c>
      <c r="D160" s="346">
        <v>5785</v>
      </c>
      <c r="E160" s="346">
        <v>4310</v>
      </c>
      <c r="F160" s="346">
        <v>3643</v>
      </c>
      <c r="G160" s="346">
        <v>0</v>
      </c>
      <c r="H160" s="346">
        <v>3071</v>
      </c>
      <c r="I160" s="346">
        <v>2568</v>
      </c>
      <c r="J160" s="346">
        <v>2813</v>
      </c>
      <c r="K160" s="346">
        <v>3053</v>
      </c>
      <c r="L160" s="572">
        <v>2389</v>
      </c>
      <c r="M160" s="346">
        <f t="shared" si="8"/>
        <v>1972</v>
      </c>
    </row>
    <row r="161" spans="2:13" ht="11.25">
      <c r="B161" s="126">
        <v>9</v>
      </c>
      <c r="C161" s="346">
        <v>8285</v>
      </c>
      <c r="D161" s="346">
        <v>6640</v>
      </c>
      <c r="E161" s="346">
        <v>4964</v>
      </c>
      <c r="F161" s="346">
        <v>4298</v>
      </c>
      <c r="G161" s="346">
        <v>1856</v>
      </c>
      <c r="H161" s="346">
        <v>3640</v>
      </c>
      <c r="I161" s="346">
        <v>3851</v>
      </c>
      <c r="J161" s="346">
        <v>3253</v>
      </c>
      <c r="K161" s="346">
        <v>2694</v>
      </c>
      <c r="L161" s="572">
        <v>3371</v>
      </c>
      <c r="M161" s="346">
        <f t="shared" si="8"/>
        <v>2134</v>
      </c>
    </row>
    <row r="162" spans="2:13" ht="11.25">
      <c r="B162" s="558">
        <v>10</v>
      </c>
      <c r="C162" s="346">
        <v>7947</v>
      </c>
      <c r="D162" s="346">
        <v>6744</v>
      </c>
      <c r="E162" s="346">
        <v>5597</v>
      </c>
      <c r="F162" s="346">
        <v>4827</v>
      </c>
      <c r="G162" s="346">
        <v>3286</v>
      </c>
      <c r="H162" s="346">
        <v>2518</v>
      </c>
      <c r="I162" s="346">
        <v>3344</v>
      </c>
      <c r="J162" s="346">
        <v>2977</v>
      </c>
      <c r="K162" s="346">
        <v>3682</v>
      </c>
      <c r="L162" s="572">
        <v>3080</v>
      </c>
      <c r="M162" s="346">
        <f t="shared" si="8"/>
        <v>2014</v>
      </c>
    </row>
    <row r="163" spans="2:13" ht="11.25">
      <c r="B163" s="126">
        <v>11</v>
      </c>
      <c r="C163" s="346">
        <v>8190</v>
      </c>
      <c r="D163" s="346">
        <v>6672</v>
      </c>
      <c r="E163" s="346">
        <v>5274</v>
      </c>
      <c r="F163" s="346">
        <v>3833</v>
      </c>
      <c r="G163" s="346">
        <v>4215</v>
      </c>
      <c r="H163" s="346">
        <v>4577</v>
      </c>
      <c r="I163" s="346">
        <v>4133</v>
      </c>
      <c r="J163" s="346">
        <v>4203</v>
      </c>
      <c r="K163" s="346">
        <v>3063</v>
      </c>
      <c r="L163" s="572">
        <v>2705</v>
      </c>
      <c r="M163" s="346">
        <f t="shared" si="8"/>
        <v>2707</v>
      </c>
    </row>
    <row r="164" spans="2:13" ht="11.25">
      <c r="B164" s="126">
        <v>12</v>
      </c>
      <c r="C164" s="346">
        <v>3305</v>
      </c>
      <c r="D164" s="346">
        <v>2892</v>
      </c>
      <c r="E164" s="346">
        <v>2691</v>
      </c>
      <c r="F164" s="346">
        <v>2716</v>
      </c>
      <c r="G164" s="346">
        <v>2243</v>
      </c>
      <c r="H164" s="346">
        <v>2178</v>
      </c>
      <c r="I164" s="346">
        <v>1944</v>
      </c>
      <c r="J164" s="346">
        <v>1608</v>
      </c>
      <c r="K164" s="346">
        <v>2530</v>
      </c>
      <c r="L164" s="572">
        <v>1891</v>
      </c>
      <c r="M164" s="346">
        <f t="shared" si="8"/>
        <v>1242</v>
      </c>
    </row>
    <row r="165" spans="2:13" ht="23.25" thickBot="1">
      <c r="B165" s="335" t="s">
        <v>3</v>
      </c>
      <c r="C165" s="562">
        <f aca="true" t="shared" si="9" ref="C165:L165">SUM(C153:C164)</f>
        <v>87643</v>
      </c>
      <c r="D165" s="562">
        <f t="shared" si="9"/>
        <v>65475</v>
      </c>
      <c r="E165" s="562">
        <f t="shared" si="9"/>
        <v>53201</v>
      </c>
      <c r="F165" s="562">
        <f t="shared" si="9"/>
        <v>45694</v>
      </c>
      <c r="G165" s="562">
        <f t="shared" si="9"/>
        <v>29315</v>
      </c>
      <c r="H165" s="562">
        <f t="shared" si="9"/>
        <v>39708</v>
      </c>
      <c r="I165" s="562">
        <f t="shared" si="9"/>
        <v>38233</v>
      </c>
      <c r="J165" s="562">
        <f t="shared" si="9"/>
        <v>35932</v>
      </c>
      <c r="K165" s="562">
        <f t="shared" si="9"/>
        <v>36968</v>
      </c>
      <c r="L165" s="562">
        <f t="shared" si="9"/>
        <v>31296</v>
      </c>
      <c r="M165" s="562">
        <f>SUM(M153:M164)</f>
        <v>26122</v>
      </c>
    </row>
    <row r="166" ht="12" thickTop="1"/>
    <row r="189" ht="110.25" customHeight="1"/>
    <row r="192" spans="2:9" ht="12.75" customHeight="1">
      <c r="B192" s="629" t="s">
        <v>312</v>
      </c>
      <c r="C192" s="629"/>
      <c r="D192" s="629"/>
      <c r="E192" s="629"/>
      <c r="F192" s="629"/>
      <c r="G192" s="629"/>
      <c r="H192" s="629"/>
      <c r="I192" s="629"/>
    </row>
    <row r="193" ht="11.25">
      <c r="G193" s="108"/>
    </row>
    <row r="194" spans="3:7" ht="12" thickBot="1">
      <c r="C194" s="628" t="s">
        <v>30</v>
      </c>
      <c r="D194" s="628"/>
      <c r="E194" s="628"/>
      <c r="F194" s="628"/>
      <c r="G194" s="108"/>
    </row>
    <row r="195" spans="2:13" ht="12" thickTop="1">
      <c r="B195" s="555" t="s">
        <v>14</v>
      </c>
      <c r="C195" s="123">
        <v>2007</v>
      </c>
      <c r="D195" s="123">
        <v>2008</v>
      </c>
      <c r="E195" s="561">
        <v>2009</v>
      </c>
      <c r="F195" s="561">
        <v>2010</v>
      </c>
      <c r="G195" s="561">
        <v>2011</v>
      </c>
      <c r="H195" s="561">
        <v>2012</v>
      </c>
      <c r="I195" s="561">
        <v>2013</v>
      </c>
      <c r="J195" s="561">
        <v>2014</v>
      </c>
      <c r="K195" s="561">
        <v>2015</v>
      </c>
      <c r="M195" s="559"/>
    </row>
    <row r="196" spans="2:11" ht="11.25">
      <c r="B196" s="126">
        <v>1</v>
      </c>
      <c r="C196" s="346">
        <v>247953</v>
      </c>
      <c r="D196" s="346">
        <v>353659</v>
      </c>
      <c r="E196" s="346">
        <v>384533</v>
      </c>
      <c r="F196" s="346">
        <v>455379</v>
      </c>
      <c r="G196" s="346">
        <v>285164</v>
      </c>
      <c r="H196" s="346">
        <v>363714</v>
      </c>
      <c r="I196" s="346">
        <v>437573</v>
      </c>
      <c r="J196" s="346">
        <v>422585</v>
      </c>
      <c r="K196" s="346">
        <f aca="true" t="shared" si="10" ref="K196:K207">D109</f>
        <v>177083</v>
      </c>
    </row>
    <row r="197" spans="2:11" ht="11.25">
      <c r="B197" s="558">
        <v>2</v>
      </c>
      <c r="C197" s="346">
        <v>240552</v>
      </c>
      <c r="D197" s="346">
        <v>486279</v>
      </c>
      <c r="E197" s="346">
        <v>586254</v>
      </c>
      <c r="F197" s="346">
        <v>618314</v>
      </c>
      <c r="G197" s="346">
        <v>504479</v>
      </c>
      <c r="H197" s="346">
        <v>476832</v>
      </c>
      <c r="I197" s="346">
        <v>490177</v>
      </c>
      <c r="J197" s="346">
        <v>458550</v>
      </c>
      <c r="K197" s="346">
        <f t="shared" si="10"/>
        <v>194649</v>
      </c>
    </row>
    <row r="198" spans="2:11" ht="11.25">
      <c r="B198" s="126">
        <v>3</v>
      </c>
      <c r="C198" s="346">
        <v>342274</v>
      </c>
      <c r="D198" s="346">
        <v>542327</v>
      </c>
      <c r="E198" s="346">
        <v>875523</v>
      </c>
      <c r="F198" s="346">
        <v>750764</v>
      </c>
      <c r="G198" s="346">
        <v>645184</v>
      </c>
      <c r="H198" s="346">
        <v>625462</v>
      </c>
      <c r="I198" s="346">
        <v>597561</v>
      </c>
      <c r="J198" s="346">
        <v>500805</v>
      </c>
      <c r="K198" s="346">
        <f t="shared" si="10"/>
        <v>382921</v>
      </c>
    </row>
    <row r="199" spans="2:11" ht="11.25">
      <c r="B199" s="558">
        <v>4</v>
      </c>
      <c r="C199" s="346">
        <v>216958</v>
      </c>
      <c r="D199" s="346">
        <v>452315</v>
      </c>
      <c r="E199" s="346">
        <v>816209</v>
      </c>
      <c r="F199" s="346">
        <v>814708</v>
      </c>
      <c r="G199" s="346">
        <v>604741</v>
      </c>
      <c r="H199" s="346">
        <v>612677</v>
      </c>
      <c r="I199" s="346">
        <v>629760</v>
      </c>
      <c r="J199" s="346">
        <v>534298</v>
      </c>
      <c r="K199" s="346">
        <f t="shared" si="10"/>
        <v>893092</v>
      </c>
    </row>
    <row r="200" spans="2:11" ht="11.25">
      <c r="B200" s="126">
        <v>5</v>
      </c>
      <c r="C200" s="346">
        <v>211199</v>
      </c>
      <c r="D200" s="346">
        <v>36692</v>
      </c>
      <c r="E200" s="346">
        <v>898810</v>
      </c>
      <c r="F200" s="346">
        <v>985937</v>
      </c>
      <c r="G200" s="346">
        <v>631429</v>
      </c>
      <c r="H200" s="346">
        <v>675821</v>
      </c>
      <c r="I200" s="346">
        <v>687659</v>
      </c>
      <c r="J200" s="346">
        <v>624107</v>
      </c>
      <c r="K200" s="346">
        <f t="shared" si="10"/>
        <v>1297161</v>
      </c>
    </row>
    <row r="201" spans="2:11" ht="11.25">
      <c r="B201" s="558">
        <v>6</v>
      </c>
      <c r="C201" s="346">
        <v>193377</v>
      </c>
      <c r="D201" s="346">
        <v>35301</v>
      </c>
      <c r="E201" s="346">
        <v>707838</v>
      </c>
      <c r="F201" s="346">
        <v>681181</v>
      </c>
      <c r="G201" s="346">
        <v>613655</v>
      </c>
      <c r="H201" s="346">
        <v>522230</v>
      </c>
      <c r="I201" s="346">
        <v>599646</v>
      </c>
      <c r="J201" s="346">
        <v>705872</v>
      </c>
      <c r="K201" s="346">
        <f t="shared" si="10"/>
        <v>443581</v>
      </c>
    </row>
    <row r="202" spans="2:11" ht="11.25">
      <c r="B202" s="126">
        <v>7</v>
      </c>
      <c r="C202" s="346">
        <v>156786</v>
      </c>
      <c r="D202" s="346">
        <v>26306</v>
      </c>
      <c r="E202" s="346">
        <v>502319</v>
      </c>
      <c r="F202" s="346">
        <v>742807</v>
      </c>
      <c r="G202" s="346">
        <v>507818</v>
      </c>
      <c r="H202" s="346">
        <v>494373</v>
      </c>
      <c r="I202" s="346">
        <v>486621</v>
      </c>
      <c r="J202" s="346">
        <v>806490</v>
      </c>
      <c r="K202" s="346">
        <f t="shared" si="10"/>
        <v>546068</v>
      </c>
    </row>
    <row r="203" spans="2:11" ht="11.25">
      <c r="B203" s="558">
        <v>8</v>
      </c>
      <c r="C203" s="346">
        <v>152013</v>
      </c>
      <c r="D203" s="346">
        <v>39875</v>
      </c>
      <c r="E203" s="346">
        <v>677376</v>
      </c>
      <c r="F203" s="346">
        <v>600689</v>
      </c>
      <c r="G203" s="346">
        <v>534193</v>
      </c>
      <c r="H203" s="346">
        <v>600991</v>
      </c>
      <c r="I203" s="346">
        <v>599117</v>
      </c>
      <c r="J203" s="346">
        <v>1075911</v>
      </c>
      <c r="K203" s="346">
        <f t="shared" si="10"/>
        <v>395654</v>
      </c>
    </row>
    <row r="204" spans="2:11" ht="11.25">
      <c r="B204" s="126">
        <v>9</v>
      </c>
      <c r="C204" s="346">
        <v>111245</v>
      </c>
      <c r="D204" s="346">
        <v>42157</v>
      </c>
      <c r="E204" s="346">
        <v>883868</v>
      </c>
      <c r="F204" s="346">
        <v>1294574</v>
      </c>
      <c r="G204" s="346">
        <v>533525</v>
      </c>
      <c r="H204" s="346">
        <v>660902</v>
      </c>
      <c r="I204" s="346">
        <v>561802</v>
      </c>
      <c r="J204" s="346">
        <v>671918</v>
      </c>
      <c r="K204" s="346">
        <f t="shared" si="10"/>
        <v>539023</v>
      </c>
    </row>
    <row r="205" spans="2:11" ht="11.25">
      <c r="B205" s="558">
        <v>10</v>
      </c>
      <c r="C205" s="346">
        <v>103595</v>
      </c>
      <c r="D205" s="346">
        <v>45879</v>
      </c>
      <c r="E205" s="346">
        <v>877614</v>
      </c>
      <c r="F205" s="346">
        <v>966627</v>
      </c>
      <c r="G205" s="346">
        <v>532370</v>
      </c>
      <c r="H205" s="346">
        <v>729361</v>
      </c>
      <c r="I205" s="346">
        <v>623229</v>
      </c>
      <c r="J205" s="346">
        <v>9935</v>
      </c>
      <c r="K205" s="346">
        <f t="shared" si="10"/>
        <v>2495458</v>
      </c>
    </row>
    <row r="206" spans="2:11" ht="11.25">
      <c r="B206" s="126">
        <v>11</v>
      </c>
      <c r="C206" s="346">
        <v>111980</v>
      </c>
      <c r="D206" s="346">
        <v>45055</v>
      </c>
      <c r="E206" s="346">
        <v>927983</v>
      </c>
      <c r="F206" s="346">
        <v>610661</v>
      </c>
      <c r="G206" s="346">
        <v>543368</v>
      </c>
      <c r="H206" s="346">
        <v>636936</v>
      </c>
      <c r="I206" s="346">
        <v>593834</v>
      </c>
      <c r="J206" s="346">
        <v>593094</v>
      </c>
      <c r="K206" s="346">
        <f t="shared" si="10"/>
        <v>550195</v>
      </c>
    </row>
    <row r="207" spans="2:11" ht="11.25">
      <c r="B207" s="126">
        <v>12</v>
      </c>
      <c r="C207" s="346">
        <v>299308</v>
      </c>
      <c r="D207" s="346">
        <v>38156</v>
      </c>
      <c r="E207" s="346">
        <v>4938906</v>
      </c>
      <c r="F207" s="346">
        <v>237356</v>
      </c>
      <c r="G207" s="346">
        <v>350272</v>
      </c>
      <c r="H207" s="346">
        <v>404089</v>
      </c>
      <c r="I207" s="346">
        <v>460816</v>
      </c>
      <c r="J207" s="346">
        <v>442899</v>
      </c>
      <c r="K207" s="346">
        <f t="shared" si="10"/>
        <v>236475</v>
      </c>
    </row>
    <row r="208" spans="2:13" ht="23.25" thickBot="1">
      <c r="B208" s="335" t="s">
        <v>3</v>
      </c>
      <c r="C208" s="348">
        <f aca="true" t="shared" si="11" ref="C208:K208">SUM(C196:C207)</f>
        <v>2387240</v>
      </c>
      <c r="D208" s="348">
        <f t="shared" si="11"/>
        <v>2144001</v>
      </c>
      <c r="E208" s="348">
        <f t="shared" si="11"/>
        <v>13077233</v>
      </c>
      <c r="F208" s="562">
        <f t="shared" si="11"/>
        <v>8758997</v>
      </c>
      <c r="G208" s="562">
        <f t="shared" si="11"/>
        <v>6286198</v>
      </c>
      <c r="H208" s="562">
        <f t="shared" si="11"/>
        <v>6803388</v>
      </c>
      <c r="I208" s="562">
        <f t="shared" si="11"/>
        <v>6767795</v>
      </c>
      <c r="J208" s="562">
        <f t="shared" si="11"/>
        <v>6846464</v>
      </c>
      <c r="K208" s="562">
        <f t="shared" si="11"/>
        <v>8151360</v>
      </c>
      <c r="M208" s="563"/>
    </row>
    <row r="209" ht="12" thickTop="1"/>
    <row r="210" spans="2:3" ht="11.25">
      <c r="B210" s="108"/>
      <c r="C210" s="108"/>
    </row>
    <row r="211" spans="2:3" ht="11.25">
      <c r="B211" s="108"/>
      <c r="C211" s="108"/>
    </row>
    <row r="212" spans="2:3" ht="11.25">
      <c r="B212" s="108"/>
      <c r="C212" s="108"/>
    </row>
    <row r="213" spans="2:3" ht="11.25">
      <c r="B213" s="108"/>
      <c r="C213" s="108"/>
    </row>
    <row r="214" spans="2:3" ht="11.25">
      <c r="B214" s="108"/>
      <c r="C214" s="108"/>
    </row>
    <row r="215" spans="2:3" ht="11.25">
      <c r="B215" s="108"/>
      <c r="C215" s="108"/>
    </row>
    <row r="216" spans="2:3" ht="11.25">
      <c r="B216" s="108"/>
      <c r="C216" s="108"/>
    </row>
    <row r="217" spans="2:3" ht="11.25">
      <c r="B217" s="108"/>
      <c r="C217" s="108"/>
    </row>
    <row r="218" spans="2:3" ht="11.25">
      <c r="B218" s="108"/>
      <c r="C218" s="108"/>
    </row>
    <row r="221" spans="2:7" ht="12.75">
      <c r="B221" s="270"/>
      <c r="C221" s="581" t="s">
        <v>107</v>
      </c>
      <c r="D221" s="582"/>
      <c r="E221" s="573"/>
      <c r="F221" s="573"/>
      <c r="G221" s="573"/>
    </row>
    <row r="222" spans="2:7" ht="11.25">
      <c r="B222" s="19"/>
      <c r="C222" s="573"/>
      <c r="D222" s="573"/>
      <c r="E222" s="573"/>
      <c r="F222" s="573"/>
      <c r="G222" s="573"/>
    </row>
    <row r="223" spans="2:8" ht="11.25" customHeight="1">
      <c r="B223" s="19"/>
      <c r="C223" s="624"/>
      <c r="D223" s="625" t="s">
        <v>324</v>
      </c>
      <c r="E223" s="625" t="s">
        <v>325</v>
      </c>
      <c r="F223" s="625" t="s">
        <v>0</v>
      </c>
      <c r="G223" s="624"/>
      <c r="H223" s="108"/>
    </row>
    <row r="224" spans="2:8" ht="11.25">
      <c r="B224" s="19"/>
      <c r="C224" s="624"/>
      <c r="D224" s="626"/>
      <c r="E224" s="626"/>
      <c r="F224" s="626"/>
      <c r="G224" s="624"/>
      <c r="H224" s="108"/>
    </row>
    <row r="225" spans="2:8" ht="11.25">
      <c r="B225" s="19"/>
      <c r="C225" s="578">
        <v>1</v>
      </c>
      <c r="D225" s="579">
        <v>0</v>
      </c>
      <c r="E225" s="579">
        <v>124</v>
      </c>
      <c r="F225" s="580">
        <f aca="true" t="shared" si="12" ref="F225:F236">SUM(D225:E225)</f>
        <v>124</v>
      </c>
      <c r="H225" s="108"/>
    </row>
    <row r="226" spans="2:8" ht="11.25">
      <c r="B226" s="19"/>
      <c r="C226" s="574">
        <v>2</v>
      </c>
      <c r="D226" s="579">
        <v>1</v>
      </c>
      <c r="E226" s="579">
        <v>313</v>
      </c>
      <c r="F226" s="580">
        <f t="shared" si="12"/>
        <v>314</v>
      </c>
      <c r="H226" s="108"/>
    </row>
    <row r="227" spans="2:8" ht="11.25">
      <c r="B227" s="19"/>
      <c r="C227" s="578">
        <v>3</v>
      </c>
      <c r="D227" s="579">
        <v>5</v>
      </c>
      <c r="E227" s="579">
        <v>427</v>
      </c>
      <c r="F227" s="580">
        <f t="shared" si="12"/>
        <v>432</v>
      </c>
      <c r="H227" s="108"/>
    </row>
    <row r="228" spans="2:8" ht="11.25">
      <c r="B228" s="19"/>
      <c r="C228" s="574">
        <v>4</v>
      </c>
      <c r="D228" s="579">
        <v>6</v>
      </c>
      <c r="E228" s="579">
        <v>490</v>
      </c>
      <c r="F228" s="580">
        <f t="shared" si="12"/>
        <v>496</v>
      </c>
      <c r="H228" s="108"/>
    </row>
    <row r="229" spans="2:8" ht="11.25">
      <c r="B229" s="19"/>
      <c r="C229" s="578">
        <v>5</v>
      </c>
      <c r="D229" s="579">
        <v>2</v>
      </c>
      <c r="E229" s="579">
        <v>467</v>
      </c>
      <c r="F229" s="580">
        <f t="shared" si="12"/>
        <v>469</v>
      </c>
      <c r="H229" s="108"/>
    </row>
    <row r="230" spans="2:8" ht="11.25">
      <c r="B230" s="19"/>
      <c r="C230" s="574">
        <v>6</v>
      </c>
      <c r="D230" s="579">
        <v>3</v>
      </c>
      <c r="E230" s="579">
        <v>319</v>
      </c>
      <c r="F230" s="580">
        <f t="shared" si="12"/>
        <v>322</v>
      </c>
      <c r="H230" s="108"/>
    </row>
    <row r="231" spans="2:8" ht="11.25">
      <c r="B231" s="19"/>
      <c r="C231" s="578">
        <v>7</v>
      </c>
      <c r="D231" s="579">
        <v>4</v>
      </c>
      <c r="E231" s="579">
        <v>423</v>
      </c>
      <c r="F231" s="580">
        <f t="shared" si="12"/>
        <v>427</v>
      </c>
      <c r="H231" s="108"/>
    </row>
    <row r="232" spans="2:8" ht="11.25">
      <c r="B232" s="19"/>
      <c r="C232" s="574">
        <v>8</v>
      </c>
      <c r="D232" s="579">
        <v>5</v>
      </c>
      <c r="E232" s="579">
        <v>350</v>
      </c>
      <c r="F232" s="580">
        <f t="shared" si="12"/>
        <v>355</v>
      </c>
      <c r="H232" s="108"/>
    </row>
    <row r="233" spans="2:8" ht="11.25">
      <c r="B233" s="19"/>
      <c r="C233" s="578">
        <v>9</v>
      </c>
      <c r="D233" s="579">
        <f>'2015detalle'!K175</f>
        <v>2</v>
      </c>
      <c r="E233" s="579">
        <f>'2015detalle'!K176</f>
        <v>519</v>
      </c>
      <c r="F233" s="580">
        <f t="shared" si="12"/>
        <v>521</v>
      </c>
      <c r="H233" s="108"/>
    </row>
    <row r="234" spans="2:8" ht="11.25">
      <c r="B234" s="19"/>
      <c r="C234" s="574">
        <v>10</v>
      </c>
      <c r="D234" s="579">
        <f>'2015detalle'!L175</f>
        <v>2</v>
      </c>
      <c r="E234" s="579">
        <f>'2015detalle'!L176</f>
        <v>405</v>
      </c>
      <c r="F234" s="580">
        <f t="shared" si="12"/>
        <v>407</v>
      </c>
      <c r="H234" s="108"/>
    </row>
    <row r="235" spans="2:8" ht="11.25">
      <c r="B235" s="19"/>
      <c r="C235" s="578">
        <v>11</v>
      </c>
      <c r="D235" s="579">
        <f>'2015detalle'!M175</f>
        <v>1</v>
      </c>
      <c r="E235" s="579">
        <f>'2015detalle'!M176</f>
        <v>406</v>
      </c>
      <c r="F235" s="580">
        <f t="shared" si="12"/>
        <v>407</v>
      </c>
      <c r="H235" s="108"/>
    </row>
    <row r="236" spans="2:8" ht="11.25">
      <c r="B236" s="19"/>
      <c r="C236" s="578">
        <v>12</v>
      </c>
      <c r="D236" s="579">
        <f>'2015detalle'!N175</f>
        <v>0</v>
      </c>
      <c r="E236" s="579">
        <f>'2015detalle'!N176</f>
        <v>112</v>
      </c>
      <c r="F236" s="580">
        <f t="shared" si="12"/>
        <v>112</v>
      </c>
      <c r="H236" s="108"/>
    </row>
    <row r="237" spans="2:8" ht="12" thickBot="1">
      <c r="B237" s="19"/>
      <c r="C237" s="575" t="s">
        <v>3</v>
      </c>
      <c r="D237" s="576">
        <f>SUM(D225:D236)</f>
        <v>31</v>
      </c>
      <c r="E237" s="576">
        <f>SUM(E225:E236)</f>
        <v>4355</v>
      </c>
      <c r="F237" s="577">
        <f>SUM(F225:F236)</f>
        <v>4386</v>
      </c>
      <c r="H237" s="108"/>
    </row>
    <row r="238" ht="12" thickTop="1">
      <c r="H238" s="108"/>
    </row>
    <row r="241" spans="2:3" ht="12.75" customHeight="1">
      <c r="B241" s="623"/>
      <c r="C241" s="623"/>
    </row>
    <row r="244" ht="12" customHeight="1"/>
    <row r="246" ht="11.25" customHeight="1"/>
    <row r="247" ht="12.75" customHeight="1"/>
    <row r="248" ht="12.75" customHeight="1"/>
    <row r="262" ht="11.25">
      <c r="F262" s="125"/>
    </row>
    <row r="264" ht="11.25">
      <c r="E264" s="137"/>
    </row>
    <row r="265" ht="12.75">
      <c r="E265" s="138"/>
    </row>
  </sheetData>
  <mergeCells count="17">
    <mergeCell ref="C9:D9"/>
    <mergeCell ref="B106:B108"/>
    <mergeCell ref="C106:E106"/>
    <mergeCell ref="F106:F108"/>
    <mergeCell ref="C107:C108"/>
    <mergeCell ref="D107:D108"/>
    <mergeCell ref="E107:E108"/>
    <mergeCell ref="B151:B152"/>
    <mergeCell ref="C151:H151"/>
    <mergeCell ref="C194:F194"/>
    <mergeCell ref="B192:I192"/>
    <mergeCell ref="B241:C241"/>
    <mergeCell ref="C223:C224"/>
    <mergeCell ref="G223:G224"/>
    <mergeCell ref="D223:D224"/>
    <mergeCell ref="E223:E224"/>
    <mergeCell ref="F223:F224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5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4"/>
  <sheetViews>
    <sheetView workbookViewId="0" topLeftCell="A1">
      <selection activeCell="A38" sqref="A38:A39"/>
    </sheetView>
  </sheetViews>
  <sheetFormatPr defaultColWidth="11.421875" defaultRowHeight="12.75"/>
  <cols>
    <col min="1" max="1" width="46.421875" style="0" customWidth="1"/>
    <col min="2" max="6" width="3.7109375" style="0" customWidth="1"/>
    <col min="7" max="7" width="11.57421875" style="0" customWidth="1"/>
    <col min="8" max="8" width="3.28125" style="0" customWidth="1"/>
    <col min="9" max="9" width="1.28515625" style="0" customWidth="1"/>
    <col min="10" max="14" width="3.7109375" style="0" customWidth="1"/>
    <col min="15" max="15" width="11.57421875" style="0" customWidth="1"/>
    <col min="16" max="16" width="2.8515625" style="0" customWidth="1"/>
    <col min="17" max="17" width="0.85546875" style="0" customWidth="1"/>
    <col min="18" max="22" width="3.7109375" style="0" customWidth="1"/>
    <col min="23" max="23" width="11.57421875" style="0" customWidth="1"/>
    <col min="24" max="24" width="3.28125" style="0" customWidth="1"/>
  </cols>
  <sheetData>
    <row r="1" spans="1:24" ht="12.75">
      <c r="A1" s="594" t="s">
        <v>328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594"/>
    </row>
    <row r="2" spans="1:24" ht="13.5" thickBot="1">
      <c r="A2" s="594"/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</row>
    <row r="3" spans="1:24" ht="13.5" thickBot="1">
      <c r="A3" s="308"/>
      <c r="B3" s="595" t="s">
        <v>329</v>
      </c>
      <c r="C3" s="595"/>
      <c r="D3" s="595"/>
      <c r="E3" s="595"/>
      <c r="F3" s="595"/>
      <c r="G3" s="632" t="s">
        <v>270</v>
      </c>
      <c r="H3" s="300"/>
      <c r="I3" s="300"/>
      <c r="J3" s="595" t="s">
        <v>330</v>
      </c>
      <c r="K3" s="595"/>
      <c r="L3" s="595"/>
      <c r="M3" s="595"/>
      <c r="N3" s="595"/>
      <c r="O3" s="632" t="s">
        <v>270</v>
      </c>
      <c r="P3" s="300"/>
      <c r="Q3" s="498"/>
      <c r="R3" s="595" t="s">
        <v>331</v>
      </c>
      <c r="S3" s="595"/>
      <c r="T3" s="595"/>
      <c r="U3" s="595"/>
      <c r="V3" s="595"/>
      <c r="W3" s="632" t="s">
        <v>270</v>
      </c>
      <c r="X3" s="300"/>
    </row>
    <row r="4" spans="1:24" ht="26.25" thickBot="1">
      <c r="A4" s="309"/>
      <c r="B4" s="310" t="s">
        <v>216</v>
      </c>
      <c r="C4" s="311" t="s">
        <v>217</v>
      </c>
      <c r="D4" s="312" t="s">
        <v>175</v>
      </c>
      <c r="E4" s="313" t="s">
        <v>218</v>
      </c>
      <c r="F4" s="314" t="s">
        <v>174</v>
      </c>
      <c r="G4" s="633"/>
      <c r="H4" s="300"/>
      <c r="I4" s="300"/>
      <c r="J4" s="310" t="s">
        <v>216</v>
      </c>
      <c r="K4" s="311" t="s">
        <v>217</v>
      </c>
      <c r="L4" s="312" t="s">
        <v>175</v>
      </c>
      <c r="M4" s="313" t="s">
        <v>218</v>
      </c>
      <c r="N4" s="314" t="s">
        <v>174</v>
      </c>
      <c r="O4" s="633"/>
      <c r="P4" s="300"/>
      <c r="Q4" s="498"/>
      <c r="R4" s="310" t="s">
        <v>216</v>
      </c>
      <c r="S4" s="311" t="s">
        <v>217</v>
      </c>
      <c r="T4" s="312" t="s">
        <v>175</v>
      </c>
      <c r="U4" s="313" t="s">
        <v>218</v>
      </c>
      <c r="V4" s="314" t="s">
        <v>174</v>
      </c>
      <c r="W4" s="633"/>
      <c r="X4" s="300"/>
    </row>
    <row r="5" spans="1:24" ht="12.75" customHeight="1" thickBot="1">
      <c r="A5" s="570" t="s">
        <v>262</v>
      </c>
      <c r="B5" s="315"/>
      <c r="C5" s="303"/>
      <c r="D5" s="302"/>
      <c r="E5" s="316"/>
      <c r="F5" s="317"/>
      <c r="G5" s="326">
        <f aca="true" t="shared" si="0" ref="G5:G43">SUM(B5:F5)</f>
        <v>0</v>
      </c>
      <c r="H5" s="300"/>
      <c r="I5" s="300"/>
      <c r="J5" s="315"/>
      <c r="K5" s="303"/>
      <c r="L5" s="302"/>
      <c r="M5" s="316"/>
      <c r="N5" s="317"/>
      <c r="O5" s="326">
        <f aca="true" t="shared" si="1" ref="O5:O43">SUM(J5:N5)</f>
        <v>0</v>
      </c>
      <c r="P5" s="300"/>
      <c r="Q5" s="498"/>
      <c r="R5" s="315"/>
      <c r="S5" s="303"/>
      <c r="T5" s="302"/>
      <c r="U5" s="316"/>
      <c r="V5" s="317"/>
      <c r="W5" s="326">
        <f aca="true" t="shared" si="2" ref="W5:W43">SUM(R5:V5)</f>
        <v>0</v>
      </c>
      <c r="X5" s="300"/>
    </row>
    <row r="6" spans="1:24" ht="12.75" customHeight="1" thickBot="1">
      <c r="A6" s="570" t="s">
        <v>189</v>
      </c>
      <c r="B6" s="315"/>
      <c r="C6" s="303"/>
      <c r="D6" s="302"/>
      <c r="E6" s="329">
        <v>5</v>
      </c>
      <c r="F6" s="318"/>
      <c r="G6" s="326">
        <f t="shared" si="0"/>
        <v>5</v>
      </c>
      <c r="H6" s="300"/>
      <c r="I6" s="300"/>
      <c r="J6" s="315"/>
      <c r="K6" s="303"/>
      <c r="L6" s="302"/>
      <c r="M6" s="329">
        <v>8</v>
      </c>
      <c r="N6" s="318"/>
      <c r="O6" s="326">
        <f t="shared" si="1"/>
        <v>8</v>
      </c>
      <c r="P6" s="300"/>
      <c r="Q6" s="498"/>
      <c r="R6" s="315"/>
      <c r="S6" s="303"/>
      <c r="T6" s="302"/>
      <c r="U6" s="329"/>
      <c r="V6" s="318"/>
      <c r="W6" s="326">
        <f t="shared" si="2"/>
        <v>0</v>
      </c>
      <c r="X6" s="300"/>
    </row>
    <row r="7" spans="1:24" ht="12.75" customHeight="1" thickBot="1">
      <c r="A7" s="570" t="s">
        <v>190</v>
      </c>
      <c r="B7" s="315"/>
      <c r="C7" s="306">
        <v>1</v>
      </c>
      <c r="D7" s="304"/>
      <c r="E7" s="316"/>
      <c r="F7" s="318"/>
      <c r="G7" s="326">
        <f t="shared" si="0"/>
        <v>1</v>
      </c>
      <c r="H7" s="300"/>
      <c r="I7" s="300"/>
      <c r="J7" s="315"/>
      <c r="K7" s="303"/>
      <c r="L7" s="304"/>
      <c r="M7" s="316"/>
      <c r="N7" s="318"/>
      <c r="O7" s="326">
        <f t="shared" si="1"/>
        <v>0</v>
      </c>
      <c r="P7" s="300"/>
      <c r="Q7" s="498"/>
      <c r="R7" s="315"/>
      <c r="S7" s="303"/>
      <c r="T7" s="304"/>
      <c r="U7" s="316"/>
      <c r="V7" s="318"/>
      <c r="W7" s="326">
        <f t="shared" si="2"/>
        <v>0</v>
      </c>
      <c r="X7" s="300"/>
    </row>
    <row r="8" spans="1:24" ht="12.75" customHeight="1" thickBot="1">
      <c r="A8" s="570" t="s">
        <v>192</v>
      </c>
      <c r="B8" s="315"/>
      <c r="C8" s="303"/>
      <c r="D8" s="304"/>
      <c r="E8" s="329">
        <v>3</v>
      </c>
      <c r="F8" s="318"/>
      <c r="G8" s="326">
        <f t="shared" si="0"/>
        <v>3</v>
      </c>
      <c r="H8" s="300"/>
      <c r="I8" s="300"/>
      <c r="J8" s="315"/>
      <c r="K8" s="303"/>
      <c r="L8" s="304"/>
      <c r="M8" s="329">
        <v>2</v>
      </c>
      <c r="N8" s="318"/>
      <c r="O8" s="326">
        <f t="shared" si="1"/>
        <v>2</v>
      </c>
      <c r="P8" s="300"/>
      <c r="Q8" s="498"/>
      <c r="R8" s="315"/>
      <c r="S8" s="303"/>
      <c r="T8" s="302"/>
      <c r="U8" s="329"/>
      <c r="V8" s="318"/>
      <c r="W8" s="326">
        <f t="shared" si="2"/>
        <v>0</v>
      </c>
      <c r="X8" s="300"/>
    </row>
    <row r="9" spans="1:24" ht="12.75" customHeight="1" thickBot="1">
      <c r="A9" s="570" t="s">
        <v>193</v>
      </c>
      <c r="B9" s="315"/>
      <c r="C9" s="303"/>
      <c r="D9" s="304"/>
      <c r="E9" s="316"/>
      <c r="F9" s="318"/>
      <c r="G9" s="326">
        <f t="shared" si="0"/>
        <v>0</v>
      </c>
      <c r="H9" s="300"/>
      <c r="I9" s="300"/>
      <c r="J9" s="315"/>
      <c r="K9" s="303"/>
      <c r="L9" s="304"/>
      <c r="M9" s="316"/>
      <c r="N9" s="318"/>
      <c r="O9" s="326">
        <f t="shared" si="1"/>
        <v>0</v>
      </c>
      <c r="P9" s="300"/>
      <c r="Q9" s="498"/>
      <c r="R9" s="315"/>
      <c r="S9" s="306"/>
      <c r="T9" s="302"/>
      <c r="U9" s="316"/>
      <c r="V9" s="318"/>
      <c r="W9" s="326">
        <f t="shared" si="2"/>
        <v>0</v>
      </c>
      <c r="X9" s="300"/>
    </row>
    <row r="10" spans="1:24" ht="12.75" customHeight="1" thickBot="1">
      <c r="A10" s="570" t="s">
        <v>194</v>
      </c>
      <c r="B10" s="315"/>
      <c r="C10" s="303"/>
      <c r="D10" s="304"/>
      <c r="E10" s="329"/>
      <c r="F10" s="318"/>
      <c r="G10" s="326">
        <f t="shared" si="0"/>
        <v>0</v>
      </c>
      <c r="H10" s="300"/>
      <c r="I10" s="300"/>
      <c r="J10" s="315"/>
      <c r="K10" s="303"/>
      <c r="L10" s="304"/>
      <c r="M10" s="329"/>
      <c r="N10" s="318"/>
      <c r="O10" s="326">
        <f t="shared" si="1"/>
        <v>0</v>
      </c>
      <c r="P10" s="300"/>
      <c r="Q10" s="498"/>
      <c r="R10" s="315"/>
      <c r="S10" s="303"/>
      <c r="T10" s="302"/>
      <c r="U10" s="329"/>
      <c r="V10" s="318"/>
      <c r="W10" s="326">
        <f t="shared" si="2"/>
        <v>0</v>
      </c>
      <c r="X10" s="300"/>
    </row>
    <row r="11" spans="1:24" ht="12.75" customHeight="1" thickBot="1">
      <c r="A11" s="571" t="s">
        <v>249</v>
      </c>
      <c r="B11" s="319">
        <v>7</v>
      </c>
      <c r="C11" s="303"/>
      <c r="D11" s="304"/>
      <c r="E11" s="329"/>
      <c r="F11" s="318"/>
      <c r="G11" s="322">
        <f t="shared" si="0"/>
        <v>7</v>
      </c>
      <c r="H11" s="602">
        <f>SUM(G11:G29)</f>
        <v>70</v>
      </c>
      <c r="I11" s="497"/>
      <c r="J11" s="319"/>
      <c r="K11" s="303"/>
      <c r="L11" s="304"/>
      <c r="M11" s="329"/>
      <c r="N11" s="318"/>
      <c r="O11" s="322">
        <f t="shared" si="1"/>
        <v>0</v>
      </c>
      <c r="P11" s="602">
        <f>SUM(O11:O29)</f>
        <v>55</v>
      </c>
      <c r="Q11" s="497"/>
      <c r="R11" s="319"/>
      <c r="S11" s="303"/>
      <c r="T11" s="302"/>
      <c r="U11" s="552"/>
      <c r="V11" s="318"/>
      <c r="W11" s="322">
        <f t="shared" si="2"/>
        <v>0</v>
      </c>
      <c r="X11" s="602">
        <f>SUM(W11:W29)</f>
        <v>38</v>
      </c>
    </row>
    <row r="12" spans="1:24" ht="12.75" customHeight="1" thickBot="1">
      <c r="A12" s="571" t="s">
        <v>254</v>
      </c>
      <c r="B12" s="315"/>
      <c r="C12" s="303"/>
      <c r="D12" s="302"/>
      <c r="E12" s="329"/>
      <c r="F12" s="318"/>
      <c r="G12" s="322">
        <f t="shared" si="0"/>
        <v>0</v>
      </c>
      <c r="H12" s="603"/>
      <c r="I12" s="497"/>
      <c r="J12" s="315"/>
      <c r="K12" s="306"/>
      <c r="L12" s="302"/>
      <c r="M12" s="329"/>
      <c r="N12" s="318"/>
      <c r="O12" s="322">
        <f t="shared" si="1"/>
        <v>0</v>
      </c>
      <c r="P12" s="603"/>
      <c r="Q12" s="497"/>
      <c r="R12" s="501"/>
      <c r="S12" s="306"/>
      <c r="T12" s="302"/>
      <c r="U12" s="553"/>
      <c r="V12" s="318"/>
      <c r="W12" s="322">
        <f t="shared" si="2"/>
        <v>0</v>
      </c>
      <c r="X12" s="603"/>
    </row>
    <row r="13" spans="1:24" ht="12.75" customHeight="1" thickBot="1">
      <c r="A13" s="571" t="s">
        <v>219</v>
      </c>
      <c r="B13" s="319">
        <v>4</v>
      </c>
      <c r="C13" s="306"/>
      <c r="D13" s="304"/>
      <c r="E13" s="329"/>
      <c r="F13" s="318"/>
      <c r="G13" s="322">
        <f t="shared" si="0"/>
        <v>4</v>
      </c>
      <c r="H13" s="603"/>
      <c r="I13" s="497"/>
      <c r="J13" s="319">
        <v>9</v>
      </c>
      <c r="K13" s="306"/>
      <c r="L13" s="304"/>
      <c r="M13" s="329"/>
      <c r="N13" s="318"/>
      <c r="O13" s="322">
        <f t="shared" si="1"/>
        <v>9</v>
      </c>
      <c r="P13" s="603"/>
      <c r="Q13" s="497"/>
      <c r="R13" s="501">
        <v>1</v>
      </c>
      <c r="S13" s="306"/>
      <c r="T13" s="302"/>
      <c r="U13" s="553"/>
      <c r="V13" s="318"/>
      <c r="W13" s="322">
        <f t="shared" si="2"/>
        <v>1</v>
      </c>
      <c r="X13" s="603"/>
    </row>
    <row r="14" spans="1:24" ht="12.75" customHeight="1" thickBot="1">
      <c r="A14" s="571" t="s">
        <v>256</v>
      </c>
      <c r="B14" s="315"/>
      <c r="C14" s="306"/>
      <c r="D14" s="304"/>
      <c r="E14" s="329"/>
      <c r="F14" s="318"/>
      <c r="G14" s="322">
        <f t="shared" si="0"/>
        <v>0</v>
      </c>
      <c r="H14" s="603"/>
      <c r="I14" s="497"/>
      <c r="J14" s="315"/>
      <c r="K14" s="306"/>
      <c r="L14" s="304"/>
      <c r="M14" s="329"/>
      <c r="N14" s="318"/>
      <c r="O14" s="322">
        <f t="shared" si="1"/>
        <v>0</v>
      </c>
      <c r="P14" s="603"/>
      <c r="Q14" s="497"/>
      <c r="R14" s="315"/>
      <c r="S14" s="306"/>
      <c r="T14" s="304"/>
      <c r="U14" s="553"/>
      <c r="V14" s="318"/>
      <c r="W14" s="322">
        <f t="shared" si="2"/>
        <v>0</v>
      </c>
      <c r="X14" s="603"/>
    </row>
    <row r="15" spans="1:24" ht="12.75" customHeight="1" thickBot="1">
      <c r="A15" s="571" t="s">
        <v>220</v>
      </c>
      <c r="B15" s="319"/>
      <c r="C15" s="306"/>
      <c r="D15" s="304"/>
      <c r="E15" s="329"/>
      <c r="F15" s="318"/>
      <c r="G15" s="322">
        <f t="shared" si="0"/>
        <v>0</v>
      </c>
      <c r="H15" s="603"/>
      <c r="I15" s="497"/>
      <c r="J15" s="319"/>
      <c r="K15" s="306"/>
      <c r="L15" s="304"/>
      <c r="M15" s="329"/>
      <c r="N15" s="318"/>
      <c r="O15" s="322">
        <f t="shared" si="1"/>
        <v>0</v>
      </c>
      <c r="P15" s="603"/>
      <c r="Q15" s="497"/>
      <c r="R15" s="501"/>
      <c r="S15" s="306"/>
      <c r="T15" s="304"/>
      <c r="U15" s="553"/>
      <c r="V15" s="318"/>
      <c r="W15" s="322">
        <f t="shared" si="2"/>
        <v>0</v>
      </c>
      <c r="X15" s="603"/>
    </row>
    <row r="16" spans="1:24" ht="12.75" customHeight="1" thickBot="1">
      <c r="A16" s="571" t="s">
        <v>250</v>
      </c>
      <c r="B16" s="319"/>
      <c r="C16" s="306"/>
      <c r="D16" s="302"/>
      <c r="E16" s="329"/>
      <c r="F16" s="318"/>
      <c r="G16" s="322">
        <f t="shared" si="0"/>
        <v>0</v>
      </c>
      <c r="H16" s="603"/>
      <c r="I16" s="497"/>
      <c r="J16" s="319">
        <v>3</v>
      </c>
      <c r="K16" s="306"/>
      <c r="L16" s="302"/>
      <c r="M16" s="329"/>
      <c r="N16" s="318"/>
      <c r="O16" s="322">
        <f t="shared" si="1"/>
        <v>3</v>
      </c>
      <c r="P16" s="603"/>
      <c r="Q16" s="497"/>
      <c r="R16" s="501"/>
      <c r="S16" s="306"/>
      <c r="T16" s="302"/>
      <c r="U16" s="553"/>
      <c r="V16" s="318"/>
      <c r="W16" s="322">
        <f t="shared" si="2"/>
        <v>0</v>
      </c>
      <c r="X16" s="603"/>
    </row>
    <row r="17" spans="1:24" ht="12.75" customHeight="1" thickBot="1">
      <c r="A17" s="571" t="s">
        <v>251</v>
      </c>
      <c r="B17" s="319">
        <v>5</v>
      </c>
      <c r="C17" s="306"/>
      <c r="D17" s="302"/>
      <c r="E17" s="329"/>
      <c r="F17" s="318"/>
      <c r="G17" s="322">
        <f t="shared" si="0"/>
        <v>5</v>
      </c>
      <c r="H17" s="603"/>
      <c r="I17" s="497"/>
      <c r="J17" s="319">
        <v>4</v>
      </c>
      <c r="K17" s="306"/>
      <c r="L17" s="302"/>
      <c r="M17" s="329"/>
      <c r="N17" s="318"/>
      <c r="O17" s="322">
        <f t="shared" si="1"/>
        <v>4</v>
      </c>
      <c r="P17" s="603"/>
      <c r="Q17" s="497"/>
      <c r="R17" s="501">
        <v>4</v>
      </c>
      <c r="S17" s="306"/>
      <c r="T17" s="302"/>
      <c r="U17" s="553"/>
      <c r="V17" s="318"/>
      <c r="W17" s="322">
        <f t="shared" si="2"/>
        <v>4</v>
      </c>
      <c r="X17" s="603"/>
    </row>
    <row r="18" spans="1:24" ht="12.75" customHeight="1" thickBot="1">
      <c r="A18" s="571" t="s">
        <v>252</v>
      </c>
      <c r="B18" s="315"/>
      <c r="C18" s="306">
        <v>1</v>
      </c>
      <c r="D18" s="302"/>
      <c r="E18" s="329"/>
      <c r="F18" s="318"/>
      <c r="G18" s="322">
        <f t="shared" si="0"/>
        <v>1</v>
      </c>
      <c r="H18" s="603"/>
      <c r="I18" s="497"/>
      <c r="J18" s="319"/>
      <c r="K18" s="306">
        <v>1</v>
      </c>
      <c r="L18" s="302"/>
      <c r="M18" s="329"/>
      <c r="N18" s="318"/>
      <c r="O18" s="322">
        <f t="shared" si="1"/>
        <v>1</v>
      </c>
      <c r="P18" s="603"/>
      <c r="Q18" s="497"/>
      <c r="R18" s="501">
        <v>2</v>
      </c>
      <c r="S18" s="306"/>
      <c r="T18" s="302"/>
      <c r="U18" s="553"/>
      <c r="V18" s="318"/>
      <c r="W18" s="322">
        <f t="shared" si="2"/>
        <v>2</v>
      </c>
      <c r="X18" s="603"/>
    </row>
    <row r="19" spans="1:24" ht="12.75" customHeight="1" thickBot="1">
      <c r="A19" s="571" t="s">
        <v>255</v>
      </c>
      <c r="B19" s="319"/>
      <c r="C19" s="306">
        <v>28</v>
      </c>
      <c r="D19" s="302"/>
      <c r="E19" s="329">
        <v>18</v>
      </c>
      <c r="F19" s="318"/>
      <c r="G19" s="322">
        <f t="shared" si="0"/>
        <v>46</v>
      </c>
      <c r="H19" s="603"/>
      <c r="I19" s="497"/>
      <c r="J19" s="319"/>
      <c r="K19" s="306">
        <v>15</v>
      </c>
      <c r="L19" s="302"/>
      <c r="M19" s="329">
        <v>9</v>
      </c>
      <c r="N19" s="318"/>
      <c r="O19" s="322">
        <f t="shared" si="1"/>
        <v>24</v>
      </c>
      <c r="P19" s="603"/>
      <c r="Q19" s="497"/>
      <c r="R19" s="501"/>
      <c r="S19" s="306">
        <v>5</v>
      </c>
      <c r="T19" s="302"/>
      <c r="U19" s="591">
        <v>1</v>
      </c>
      <c r="V19" s="318"/>
      <c r="W19" s="322">
        <f t="shared" si="2"/>
        <v>6</v>
      </c>
      <c r="X19" s="603"/>
    </row>
    <row r="20" spans="1:24" ht="12.75" customHeight="1" thickBot="1">
      <c r="A20" s="571" t="s">
        <v>221</v>
      </c>
      <c r="B20" s="315"/>
      <c r="C20" s="306">
        <v>1</v>
      </c>
      <c r="D20" s="302"/>
      <c r="E20" s="329"/>
      <c r="F20" s="318"/>
      <c r="G20" s="322">
        <f t="shared" si="0"/>
        <v>1</v>
      </c>
      <c r="H20" s="603"/>
      <c r="I20" s="497"/>
      <c r="J20" s="319"/>
      <c r="K20" s="306">
        <v>4</v>
      </c>
      <c r="L20" s="302"/>
      <c r="M20" s="329"/>
      <c r="N20" s="318"/>
      <c r="O20" s="322">
        <f t="shared" si="1"/>
        <v>4</v>
      </c>
      <c r="P20" s="603"/>
      <c r="Q20" s="497"/>
      <c r="R20" s="501">
        <v>10</v>
      </c>
      <c r="S20" s="306"/>
      <c r="T20" s="302"/>
      <c r="U20" s="553"/>
      <c r="V20" s="318"/>
      <c r="W20" s="322">
        <f t="shared" si="2"/>
        <v>10</v>
      </c>
      <c r="X20" s="603"/>
    </row>
    <row r="21" spans="1:24" ht="12.75" customHeight="1" thickBot="1">
      <c r="A21" s="571" t="s">
        <v>222</v>
      </c>
      <c r="B21" s="315"/>
      <c r="C21" s="306"/>
      <c r="D21" s="302"/>
      <c r="E21" s="329"/>
      <c r="F21" s="318"/>
      <c r="G21" s="322">
        <f t="shared" si="0"/>
        <v>0</v>
      </c>
      <c r="H21" s="603"/>
      <c r="I21" s="497"/>
      <c r="J21" s="315"/>
      <c r="K21" s="306"/>
      <c r="L21" s="302"/>
      <c r="M21" s="329"/>
      <c r="N21" s="318"/>
      <c r="O21" s="322">
        <f t="shared" si="1"/>
        <v>0</v>
      </c>
      <c r="P21" s="603"/>
      <c r="Q21" s="497"/>
      <c r="R21" s="501"/>
      <c r="S21" s="306"/>
      <c r="T21" s="302"/>
      <c r="U21" s="553"/>
      <c r="V21" s="318"/>
      <c r="W21" s="322">
        <f t="shared" si="2"/>
        <v>0</v>
      </c>
      <c r="X21" s="603"/>
    </row>
    <row r="22" spans="1:24" ht="12.75" customHeight="1" thickBot="1">
      <c r="A22" s="571" t="s">
        <v>223</v>
      </c>
      <c r="B22" s="315"/>
      <c r="C22" s="306"/>
      <c r="D22" s="302"/>
      <c r="E22" s="329"/>
      <c r="F22" s="318"/>
      <c r="G22" s="322">
        <f t="shared" si="0"/>
        <v>0</v>
      </c>
      <c r="H22" s="603"/>
      <c r="I22" s="497"/>
      <c r="J22" s="315"/>
      <c r="K22" s="306"/>
      <c r="L22" s="302"/>
      <c r="M22" s="329"/>
      <c r="N22" s="318"/>
      <c r="O22" s="322">
        <f t="shared" si="1"/>
        <v>0</v>
      </c>
      <c r="P22" s="603"/>
      <c r="Q22" s="497"/>
      <c r="R22" s="501"/>
      <c r="S22" s="306"/>
      <c r="T22" s="302"/>
      <c r="U22" s="553"/>
      <c r="V22" s="318"/>
      <c r="W22" s="322">
        <f t="shared" si="2"/>
        <v>0</v>
      </c>
      <c r="X22" s="603"/>
    </row>
    <row r="23" spans="1:24" ht="12.75" customHeight="1" thickBot="1">
      <c r="A23" s="571" t="s">
        <v>224</v>
      </c>
      <c r="B23" s="315"/>
      <c r="C23" s="306"/>
      <c r="D23" s="302"/>
      <c r="E23" s="329"/>
      <c r="F23" s="318"/>
      <c r="G23" s="322">
        <f t="shared" si="0"/>
        <v>0</v>
      </c>
      <c r="H23" s="603"/>
      <c r="I23" s="497"/>
      <c r="J23" s="315"/>
      <c r="K23" s="306"/>
      <c r="L23" s="302"/>
      <c r="M23" s="329"/>
      <c r="N23" s="318"/>
      <c r="O23" s="322">
        <f t="shared" si="1"/>
        <v>0</v>
      </c>
      <c r="P23" s="603"/>
      <c r="Q23" s="497"/>
      <c r="R23" s="501">
        <v>6</v>
      </c>
      <c r="S23" s="306">
        <v>1</v>
      </c>
      <c r="T23" s="302"/>
      <c r="U23" s="553"/>
      <c r="V23" s="318"/>
      <c r="W23" s="322">
        <f t="shared" si="2"/>
        <v>7</v>
      </c>
      <c r="X23" s="603"/>
    </row>
    <row r="24" spans="1:24" ht="12.75" customHeight="1" thickBot="1">
      <c r="A24" s="571" t="s">
        <v>253</v>
      </c>
      <c r="B24" s="315"/>
      <c r="C24" s="306"/>
      <c r="D24" s="302"/>
      <c r="E24" s="329"/>
      <c r="F24" s="318"/>
      <c r="G24" s="322">
        <f t="shared" si="0"/>
        <v>0</v>
      </c>
      <c r="H24" s="603"/>
      <c r="I24" s="497"/>
      <c r="J24" s="315"/>
      <c r="K24" s="306"/>
      <c r="L24" s="302"/>
      <c r="M24" s="329"/>
      <c r="N24" s="318"/>
      <c r="O24" s="322">
        <f t="shared" si="1"/>
        <v>0</v>
      </c>
      <c r="P24" s="603"/>
      <c r="Q24" s="497"/>
      <c r="R24" s="501">
        <v>6</v>
      </c>
      <c r="S24" s="306"/>
      <c r="T24" s="302"/>
      <c r="U24" s="553"/>
      <c r="V24" s="318"/>
      <c r="W24" s="322">
        <f t="shared" si="2"/>
        <v>6</v>
      </c>
      <c r="X24" s="603"/>
    </row>
    <row r="25" spans="1:24" ht="12.75" customHeight="1" thickBot="1">
      <c r="A25" s="571" t="s">
        <v>225</v>
      </c>
      <c r="B25" s="319"/>
      <c r="C25" s="306"/>
      <c r="D25" s="302"/>
      <c r="E25" s="329"/>
      <c r="F25" s="318"/>
      <c r="G25" s="322">
        <f t="shared" si="0"/>
        <v>0</v>
      </c>
      <c r="H25" s="603"/>
      <c r="I25" s="497"/>
      <c r="J25" s="319"/>
      <c r="K25" s="306"/>
      <c r="L25" s="302"/>
      <c r="M25" s="329"/>
      <c r="N25" s="318"/>
      <c r="O25" s="322">
        <f t="shared" si="1"/>
        <v>0</v>
      </c>
      <c r="P25" s="603"/>
      <c r="Q25" s="497"/>
      <c r="R25" s="501"/>
      <c r="S25" s="306"/>
      <c r="T25" s="302"/>
      <c r="U25" s="553"/>
      <c r="V25" s="318"/>
      <c r="W25" s="322">
        <f t="shared" si="2"/>
        <v>0</v>
      </c>
      <c r="X25" s="603"/>
    </row>
    <row r="26" spans="1:24" ht="12.75" customHeight="1" thickBot="1">
      <c r="A26" s="571" t="s">
        <v>226</v>
      </c>
      <c r="B26" s="315"/>
      <c r="C26" s="306"/>
      <c r="D26" s="302"/>
      <c r="E26" s="329"/>
      <c r="F26" s="318"/>
      <c r="G26" s="322">
        <f t="shared" si="0"/>
        <v>0</v>
      </c>
      <c r="H26" s="603"/>
      <c r="I26" s="497"/>
      <c r="J26" s="319"/>
      <c r="K26" s="306"/>
      <c r="L26" s="302"/>
      <c r="M26" s="329"/>
      <c r="N26" s="318"/>
      <c r="O26" s="322">
        <f t="shared" si="1"/>
        <v>0</v>
      </c>
      <c r="P26" s="603"/>
      <c r="Q26" s="497"/>
      <c r="R26" s="501"/>
      <c r="S26" s="306"/>
      <c r="T26" s="302"/>
      <c r="U26" s="553"/>
      <c r="V26" s="318"/>
      <c r="W26" s="322">
        <f t="shared" si="2"/>
        <v>0</v>
      </c>
      <c r="X26" s="603"/>
    </row>
    <row r="27" spans="1:24" ht="12.75" customHeight="1" thickBot="1">
      <c r="A27" s="571" t="s">
        <v>227</v>
      </c>
      <c r="B27" s="315"/>
      <c r="C27" s="306">
        <v>1</v>
      </c>
      <c r="D27" s="302"/>
      <c r="E27" s="329"/>
      <c r="F27" s="318"/>
      <c r="G27" s="322">
        <f t="shared" si="0"/>
        <v>1</v>
      </c>
      <c r="H27" s="603"/>
      <c r="I27" s="497"/>
      <c r="J27" s="315"/>
      <c r="K27" s="306"/>
      <c r="L27" s="302"/>
      <c r="M27" s="329"/>
      <c r="N27" s="318"/>
      <c r="O27" s="322">
        <f t="shared" si="1"/>
        <v>0</v>
      </c>
      <c r="P27" s="603"/>
      <c r="Q27" s="497"/>
      <c r="R27" s="501"/>
      <c r="S27" s="306"/>
      <c r="T27" s="302"/>
      <c r="U27" s="553"/>
      <c r="V27" s="318"/>
      <c r="W27" s="322">
        <f t="shared" si="2"/>
        <v>0</v>
      </c>
      <c r="X27" s="603"/>
    </row>
    <row r="28" spans="1:24" ht="12.75" customHeight="1" thickBot="1">
      <c r="A28" s="571" t="s">
        <v>228</v>
      </c>
      <c r="B28" s="319">
        <v>5</v>
      </c>
      <c r="C28" s="306"/>
      <c r="D28" s="302"/>
      <c r="E28" s="329"/>
      <c r="F28" s="318"/>
      <c r="G28" s="322">
        <f t="shared" si="0"/>
        <v>5</v>
      </c>
      <c r="H28" s="603"/>
      <c r="I28" s="497"/>
      <c r="J28" s="319">
        <v>10</v>
      </c>
      <c r="K28" s="306"/>
      <c r="L28" s="302"/>
      <c r="M28" s="329"/>
      <c r="N28" s="318"/>
      <c r="O28" s="322">
        <f t="shared" si="1"/>
        <v>10</v>
      </c>
      <c r="P28" s="603"/>
      <c r="Q28" s="497"/>
      <c r="R28" s="501">
        <v>2</v>
      </c>
      <c r="S28" s="306"/>
      <c r="T28" s="302"/>
      <c r="U28" s="553"/>
      <c r="V28" s="318"/>
      <c r="W28" s="322">
        <f t="shared" si="2"/>
        <v>2</v>
      </c>
      <c r="X28" s="603"/>
    </row>
    <row r="29" spans="1:24" ht="12.75" customHeight="1" thickBot="1">
      <c r="A29" s="571" t="s">
        <v>269</v>
      </c>
      <c r="B29" s="315"/>
      <c r="C29" s="306"/>
      <c r="D29" s="302"/>
      <c r="E29" s="329"/>
      <c r="F29" s="318"/>
      <c r="G29" s="322">
        <f t="shared" si="0"/>
        <v>0</v>
      </c>
      <c r="H29" s="604"/>
      <c r="I29" s="497"/>
      <c r="J29" s="315"/>
      <c r="K29" s="306"/>
      <c r="L29" s="302"/>
      <c r="M29" s="329"/>
      <c r="N29" s="318"/>
      <c r="O29" s="322">
        <f t="shared" si="1"/>
        <v>0</v>
      </c>
      <c r="P29" s="604"/>
      <c r="Q29" s="497"/>
      <c r="R29" s="315"/>
      <c r="S29" s="306"/>
      <c r="T29" s="302"/>
      <c r="U29" s="554"/>
      <c r="V29" s="318"/>
      <c r="W29" s="322">
        <f t="shared" si="2"/>
        <v>0</v>
      </c>
      <c r="X29" s="604"/>
    </row>
    <row r="30" spans="1:24" ht="12.75" customHeight="1" thickBot="1">
      <c r="A30" s="570" t="s">
        <v>195</v>
      </c>
      <c r="B30" s="315"/>
      <c r="C30" s="306"/>
      <c r="D30" s="302"/>
      <c r="E30" s="329"/>
      <c r="F30" s="318"/>
      <c r="G30" s="326">
        <f t="shared" si="0"/>
        <v>0</v>
      </c>
      <c r="H30" s="300"/>
      <c r="I30" s="300"/>
      <c r="J30" s="315"/>
      <c r="K30" s="306"/>
      <c r="L30" s="302"/>
      <c r="M30" s="329"/>
      <c r="N30" s="318"/>
      <c r="O30" s="326">
        <f t="shared" si="1"/>
        <v>0</v>
      </c>
      <c r="P30" s="300"/>
      <c r="Q30" s="498"/>
      <c r="R30" s="315"/>
      <c r="S30" s="306"/>
      <c r="T30" s="302"/>
      <c r="U30" s="329"/>
      <c r="V30" s="318"/>
      <c r="W30" s="326">
        <f t="shared" si="2"/>
        <v>0</v>
      </c>
      <c r="X30" s="300"/>
    </row>
    <row r="31" spans="1:24" ht="12.75" customHeight="1" thickBot="1">
      <c r="A31" s="570" t="s">
        <v>196</v>
      </c>
      <c r="B31" s="315"/>
      <c r="C31" s="306"/>
      <c r="D31" s="302"/>
      <c r="E31" s="329"/>
      <c r="F31" s="318"/>
      <c r="G31" s="326">
        <f t="shared" si="0"/>
        <v>0</v>
      </c>
      <c r="H31" s="300"/>
      <c r="I31" s="300"/>
      <c r="J31" s="319"/>
      <c r="K31" s="306"/>
      <c r="L31" s="302"/>
      <c r="M31" s="329"/>
      <c r="N31" s="318"/>
      <c r="O31" s="326">
        <f t="shared" si="1"/>
        <v>0</v>
      </c>
      <c r="P31" s="300"/>
      <c r="Q31" s="498"/>
      <c r="R31" s="315"/>
      <c r="S31" s="306"/>
      <c r="T31" s="302"/>
      <c r="U31" s="329"/>
      <c r="V31" s="318"/>
      <c r="W31" s="326">
        <f t="shared" si="2"/>
        <v>0</v>
      </c>
      <c r="X31" s="300"/>
    </row>
    <row r="32" spans="1:24" ht="12.75" customHeight="1" thickBot="1">
      <c r="A32" s="570" t="s">
        <v>197</v>
      </c>
      <c r="B32" s="315"/>
      <c r="C32" s="306">
        <v>2</v>
      </c>
      <c r="D32" s="302"/>
      <c r="E32" s="329"/>
      <c r="F32" s="318"/>
      <c r="G32" s="326">
        <f t="shared" si="0"/>
        <v>2</v>
      </c>
      <c r="H32" s="300"/>
      <c r="I32" s="300"/>
      <c r="J32" s="319"/>
      <c r="K32" s="306">
        <v>2</v>
      </c>
      <c r="L32" s="302"/>
      <c r="M32" s="329">
        <v>13</v>
      </c>
      <c r="N32" s="318"/>
      <c r="O32" s="326">
        <f t="shared" si="1"/>
        <v>15</v>
      </c>
      <c r="P32" s="300"/>
      <c r="Q32" s="498"/>
      <c r="R32" s="315"/>
      <c r="S32" s="306"/>
      <c r="T32" s="302"/>
      <c r="U32" s="329">
        <v>4</v>
      </c>
      <c r="V32" s="318"/>
      <c r="W32" s="326">
        <f t="shared" si="2"/>
        <v>4</v>
      </c>
      <c r="X32" s="300"/>
    </row>
    <row r="33" spans="1:24" ht="12.75" customHeight="1" thickBot="1">
      <c r="A33" s="570" t="s">
        <v>198</v>
      </c>
      <c r="B33" s="315"/>
      <c r="C33" s="306">
        <v>1</v>
      </c>
      <c r="D33" s="302"/>
      <c r="E33" s="329">
        <v>10</v>
      </c>
      <c r="F33" s="318"/>
      <c r="G33" s="326">
        <f t="shared" si="0"/>
        <v>11</v>
      </c>
      <c r="H33" s="300"/>
      <c r="I33" s="300"/>
      <c r="J33" s="319"/>
      <c r="K33" s="306">
        <v>2</v>
      </c>
      <c r="L33" s="302"/>
      <c r="M33" s="316"/>
      <c r="N33" s="318"/>
      <c r="O33" s="326">
        <f t="shared" si="1"/>
        <v>2</v>
      </c>
      <c r="P33" s="300"/>
      <c r="Q33" s="498"/>
      <c r="R33" s="315"/>
      <c r="S33" s="306">
        <v>1</v>
      </c>
      <c r="T33" s="302"/>
      <c r="U33" s="316"/>
      <c r="V33" s="318"/>
      <c r="W33" s="326">
        <f t="shared" si="2"/>
        <v>1</v>
      </c>
      <c r="X33" s="300"/>
    </row>
    <row r="34" spans="1:24" ht="12.75" customHeight="1" thickBot="1">
      <c r="A34" s="570" t="s">
        <v>199</v>
      </c>
      <c r="B34" s="315"/>
      <c r="C34" s="306"/>
      <c r="D34" s="302"/>
      <c r="E34" s="316"/>
      <c r="F34" s="318"/>
      <c r="G34" s="326">
        <f t="shared" si="0"/>
        <v>0</v>
      </c>
      <c r="H34" s="300"/>
      <c r="I34" s="300"/>
      <c r="J34" s="315"/>
      <c r="K34" s="303"/>
      <c r="L34" s="302"/>
      <c r="M34" s="329">
        <v>3</v>
      </c>
      <c r="N34" s="318"/>
      <c r="O34" s="326">
        <f t="shared" si="1"/>
        <v>3</v>
      </c>
      <c r="P34" s="300"/>
      <c r="Q34" s="498"/>
      <c r="R34" s="315"/>
      <c r="S34" s="306"/>
      <c r="T34" s="302"/>
      <c r="U34" s="329"/>
      <c r="V34" s="318"/>
      <c r="W34" s="326">
        <f t="shared" si="2"/>
        <v>0</v>
      </c>
      <c r="X34" s="300"/>
    </row>
    <row r="35" spans="1:24" ht="12.75" customHeight="1" thickBot="1">
      <c r="A35" s="570" t="s">
        <v>200</v>
      </c>
      <c r="B35" s="315"/>
      <c r="C35" s="303"/>
      <c r="D35" s="302"/>
      <c r="E35" s="329"/>
      <c r="F35" s="318"/>
      <c r="G35" s="326">
        <f t="shared" si="0"/>
        <v>0</v>
      </c>
      <c r="H35" s="300"/>
      <c r="I35" s="300"/>
      <c r="J35" s="315"/>
      <c r="K35" s="303"/>
      <c r="L35" s="302"/>
      <c r="M35" s="329">
        <v>2</v>
      </c>
      <c r="N35" s="318"/>
      <c r="O35" s="326">
        <f t="shared" si="1"/>
        <v>2</v>
      </c>
      <c r="P35" s="300"/>
      <c r="Q35" s="498"/>
      <c r="R35" s="315"/>
      <c r="S35" s="303"/>
      <c r="T35" s="302"/>
      <c r="U35" s="329"/>
      <c r="V35" s="318"/>
      <c r="W35" s="326">
        <f t="shared" si="2"/>
        <v>0</v>
      </c>
      <c r="X35" s="300"/>
    </row>
    <row r="36" spans="1:24" ht="12.75" customHeight="1" thickBot="1">
      <c r="A36" s="570" t="s">
        <v>201</v>
      </c>
      <c r="B36" s="315"/>
      <c r="C36" s="303"/>
      <c r="D36" s="302"/>
      <c r="E36" s="316"/>
      <c r="F36" s="318"/>
      <c r="G36" s="326">
        <f t="shared" si="0"/>
        <v>0</v>
      </c>
      <c r="H36" s="300"/>
      <c r="I36" s="300"/>
      <c r="J36" s="315"/>
      <c r="K36" s="303"/>
      <c r="L36" s="302"/>
      <c r="M36" s="329"/>
      <c r="N36" s="318"/>
      <c r="O36" s="326">
        <f t="shared" si="1"/>
        <v>0</v>
      </c>
      <c r="P36" s="300"/>
      <c r="Q36" s="498"/>
      <c r="R36" s="315"/>
      <c r="S36" s="303"/>
      <c r="T36" s="302"/>
      <c r="U36" s="329"/>
      <c r="V36" s="318"/>
      <c r="W36" s="326">
        <f t="shared" si="2"/>
        <v>0</v>
      </c>
      <c r="X36" s="300"/>
    </row>
    <row r="37" spans="1:24" ht="12.75" customHeight="1" thickBot="1">
      <c r="A37" s="570" t="s">
        <v>191</v>
      </c>
      <c r="B37" s="315"/>
      <c r="C37" s="303"/>
      <c r="D37" s="302"/>
      <c r="E37" s="316"/>
      <c r="F37" s="318"/>
      <c r="G37" s="326">
        <f t="shared" si="0"/>
        <v>0</v>
      </c>
      <c r="H37" s="300"/>
      <c r="I37" s="300"/>
      <c r="J37" s="315"/>
      <c r="K37" s="303"/>
      <c r="L37" s="302"/>
      <c r="M37" s="316"/>
      <c r="N37" s="318"/>
      <c r="O37" s="326">
        <f t="shared" si="1"/>
        <v>0</v>
      </c>
      <c r="P37" s="300"/>
      <c r="Q37" s="498"/>
      <c r="R37" s="315"/>
      <c r="S37" s="303"/>
      <c r="T37" s="302"/>
      <c r="U37" s="316"/>
      <c r="V37" s="318"/>
      <c r="W37" s="326">
        <f t="shared" si="2"/>
        <v>0</v>
      </c>
      <c r="X37" s="300"/>
    </row>
    <row r="38" spans="1:24" ht="12.75" customHeight="1" thickBot="1">
      <c r="A38" s="570" t="s">
        <v>202</v>
      </c>
      <c r="B38" s="315"/>
      <c r="C38" s="306"/>
      <c r="D38" s="302"/>
      <c r="E38" s="316"/>
      <c r="F38" s="318"/>
      <c r="G38" s="326">
        <f t="shared" si="0"/>
        <v>0</v>
      </c>
      <c r="H38" s="300"/>
      <c r="I38" s="300"/>
      <c r="J38" s="315"/>
      <c r="K38" s="303"/>
      <c r="L38" s="302"/>
      <c r="M38" s="316"/>
      <c r="N38" s="318"/>
      <c r="O38" s="326">
        <f t="shared" si="1"/>
        <v>0</v>
      </c>
      <c r="P38" s="300"/>
      <c r="Q38" s="498"/>
      <c r="R38" s="315"/>
      <c r="S38" s="303"/>
      <c r="T38" s="302"/>
      <c r="U38" s="316"/>
      <c r="V38" s="318"/>
      <c r="W38" s="326">
        <f t="shared" si="2"/>
        <v>0</v>
      </c>
      <c r="X38" s="300"/>
    </row>
    <row r="39" spans="1:24" ht="12.75" customHeight="1" thickBot="1">
      <c r="A39" s="570" t="s">
        <v>203</v>
      </c>
      <c r="B39" s="315"/>
      <c r="C39" s="306"/>
      <c r="D39" s="302"/>
      <c r="E39" s="316"/>
      <c r="F39" s="318"/>
      <c r="G39" s="326">
        <f t="shared" si="0"/>
        <v>0</v>
      </c>
      <c r="H39" s="300"/>
      <c r="I39" s="300"/>
      <c r="J39" s="315"/>
      <c r="K39" s="303"/>
      <c r="L39" s="302"/>
      <c r="M39" s="316"/>
      <c r="N39" s="318"/>
      <c r="O39" s="326">
        <f t="shared" si="1"/>
        <v>0</v>
      </c>
      <c r="P39" s="300"/>
      <c r="Q39" s="498"/>
      <c r="R39" s="315"/>
      <c r="S39" s="306"/>
      <c r="T39" s="302"/>
      <c r="U39" s="316"/>
      <c r="V39" s="318"/>
      <c r="W39" s="326">
        <f t="shared" si="2"/>
        <v>0</v>
      </c>
      <c r="X39" s="300"/>
    </row>
    <row r="40" spans="1:24" ht="12.75" customHeight="1" thickBot="1">
      <c r="A40" s="570" t="s">
        <v>204</v>
      </c>
      <c r="B40" s="315"/>
      <c r="C40" s="303"/>
      <c r="D40" s="302"/>
      <c r="E40" s="316"/>
      <c r="F40" s="318"/>
      <c r="G40" s="326">
        <f t="shared" si="0"/>
        <v>0</v>
      </c>
      <c r="H40" s="300"/>
      <c r="I40" s="300"/>
      <c r="J40" s="315"/>
      <c r="K40" s="303"/>
      <c r="L40" s="302"/>
      <c r="M40" s="316"/>
      <c r="N40" s="318"/>
      <c r="O40" s="326">
        <f t="shared" si="1"/>
        <v>0</v>
      </c>
      <c r="P40" s="300"/>
      <c r="Q40" s="498"/>
      <c r="R40" s="315"/>
      <c r="S40" s="303"/>
      <c r="T40" s="302"/>
      <c r="U40" s="316"/>
      <c r="V40" s="318"/>
      <c r="W40" s="326">
        <f t="shared" si="2"/>
        <v>0</v>
      </c>
      <c r="X40" s="300"/>
    </row>
    <row r="41" spans="1:24" ht="12.75" customHeight="1" thickBot="1">
      <c r="A41" s="570" t="s">
        <v>205</v>
      </c>
      <c r="B41" s="315"/>
      <c r="C41" s="303"/>
      <c r="D41" s="302"/>
      <c r="E41" s="316"/>
      <c r="F41" s="318"/>
      <c r="G41" s="326">
        <f t="shared" si="0"/>
        <v>0</v>
      </c>
      <c r="H41" s="300"/>
      <c r="I41" s="300"/>
      <c r="J41" s="315"/>
      <c r="K41" s="303"/>
      <c r="L41" s="302"/>
      <c r="M41" s="316"/>
      <c r="N41" s="318"/>
      <c r="O41" s="326">
        <f t="shared" si="1"/>
        <v>0</v>
      </c>
      <c r="P41" s="300"/>
      <c r="Q41" s="498"/>
      <c r="R41" s="315"/>
      <c r="S41" s="303"/>
      <c r="T41" s="302"/>
      <c r="U41" s="316"/>
      <c r="V41" s="318"/>
      <c r="W41" s="326">
        <f t="shared" si="2"/>
        <v>0</v>
      </c>
      <c r="X41" s="300"/>
    </row>
    <row r="42" spans="1:24" ht="12.75" customHeight="1" thickBot="1">
      <c r="A42" s="570" t="s">
        <v>206</v>
      </c>
      <c r="B42" s="315"/>
      <c r="C42" s="306"/>
      <c r="D42" s="302"/>
      <c r="E42" s="329"/>
      <c r="F42" s="318"/>
      <c r="G42" s="326">
        <f t="shared" si="0"/>
        <v>0</v>
      </c>
      <c r="H42" s="300"/>
      <c r="I42" s="300"/>
      <c r="J42" s="315"/>
      <c r="K42" s="306"/>
      <c r="L42" s="302"/>
      <c r="M42" s="329"/>
      <c r="N42" s="318"/>
      <c r="O42" s="326">
        <f t="shared" si="1"/>
        <v>0</v>
      </c>
      <c r="P42" s="300"/>
      <c r="Q42" s="498"/>
      <c r="R42" s="315"/>
      <c r="S42" s="306"/>
      <c r="T42" s="302"/>
      <c r="U42" s="329">
        <v>2</v>
      </c>
      <c r="V42" s="318"/>
      <c r="W42" s="326">
        <f t="shared" si="2"/>
        <v>2</v>
      </c>
      <c r="X42" s="300"/>
    </row>
    <row r="43" spans="1:24" ht="12.75" customHeight="1" thickBot="1">
      <c r="A43" s="570" t="s">
        <v>207</v>
      </c>
      <c r="B43" s="315"/>
      <c r="C43" s="303"/>
      <c r="D43" s="302"/>
      <c r="E43" s="316"/>
      <c r="F43" s="318"/>
      <c r="G43" s="330">
        <f t="shared" si="0"/>
        <v>0</v>
      </c>
      <c r="H43" s="300"/>
      <c r="I43" s="300"/>
      <c r="J43" s="315"/>
      <c r="K43" s="303"/>
      <c r="L43" s="302"/>
      <c r="M43" s="316"/>
      <c r="N43" s="318"/>
      <c r="O43" s="330">
        <f t="shared" si="1"/>
        <v>0</v>
      </c>
      <c r="P43" s="300"/>
      <c r="Q43" s="498"/>
      <c r="R43" s="315"/>
      <c r="S43" s="303"/>
      <c r="T43" s="302"/>
      <c r="U43" s="316"/>
      <c r="V43" s="318"/>
      <c r="W43" s="330">
        <f t="shared" si="2"/>
        <v>0</v>
      </c>
      <c r="X43" s="300"/>
    </row>
    <row r="44" spans="1:24" ht="14.25" thickBot="1" thickTop="1">
      <c r="A44" s="307" t="s">
        <v>263</v>
      </c>
      <c r="B44" s="319">
        <f aca="true" t="shared" si="3" ref="B44:G44">SUM(B5:B43)</f>
        <v>21</v>
      </c>
      <c r="C44" s="320">
        <f t="shared" si="3"/>
        <v>35</v>
      </c>
      <c r="D44" s="302">
        <f t="shared" si="3"/>
        <v>0</v>
      </c>
      <c r="E44" s="321">
        <f t="shared" si="3"/>
        <v>36</v>
      </c>
      <c r="F44" s="331">
        <f t="shared" si="3"/>
        <v>0</v>
      </c>
      <c r="G44" s="332">
        <f t="shared" si="3"/>
        <v>92</v>
      </c>
      <c r="H44" s="300"/>
      <c r="I44" s="300"/>
      <c r="J44" s="319">
        <f aca="true" t="shared" si="4" ref="J44:O44">SUM(J5:J43)</f>
        <v>26</v>
      </c>
      <c r="K44" s="320">
        <f t="shared" si="4"/>
        <v>24</v>
      </c>
      <c r="L44" s="302">
        <f t="shared" si="4"/>
        <v>0</v>
      </c>
      <c r="M44" s="321">
        <f t="shared" si="4"/>
        <v>37</v>
      </c>
      <c r="N44" s="331">
        <f t="shared" si="4"/>
        <v>0</v>
      </c>
      <c r="O44" s="332">
        <f t="shared" si="4"/>
        <v>87</v>
      </c>
      <c r="P44" s="300"/>
      <c r="Q44" s="498"/>
      <c r="R44" s="501">
        <f aca="true" t="shared" si="5" ref="R44:W44">SUM(R5:R43)</f>
        <v>31</v>
      </c>
      <c r="S44" s="320">
        <f t="shared" si="5"/>
        <v>7</v>
      </c>
      <c r="T44" s="302">
        <f t="shared" si="5"/>
        <v>0</v>
      </c>
      <c r="U44" s="321">
        <f t="shared" si="5"/>
        <v>7</v>
      </c>
      <c r="V44" s="331">
        <f t="shared" si="5"/>
        <v>0</v>
      </c>
      <c r="W44" s="332">
        <f t="shared" si="5"/>
        <v>45</v>
      </c>
      <c r="X44" s="300"/>
    </row>
    <row r="45" ht="13.5" thickTop="1"/>
  </sheetData>
  <mergeCells count="10">
    <mergeCell ref="H11:H29"/>
    <mergeCell ref="P11:P29"/>
    <mergeCell ref="X11:X29"/>
    <mergeCell ref="A1:X2"/>
    <mergeCell ref="B3:F3"/>
    <mergeCell ref="G3:G4"/>
    <mergeCell ref="J3:N3"/>
    <mergeCell ref="O3:O4"/>
    <mergeCell ref="R3:V3"/>
    <mergeCell ref="W3:W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4"/>
  <sheetViews>
    <sheetView workbookViewId="0" topLeftCell="A1">
      <selection activeCell="Z16" sqref="Z16"/>
    </sheetView>
  </sheetViews>
  <sheetFormatPr defaultColWidth="11.421875" defaultRowHeight="12.75"/>
  <cols>
    <col min="1" max="1" width="49.57421875" style="0" customWidth="1"/>
    <col min="2" max="6" width="3.7109375" style="0" customWidth="1"/>
    <col min="7" max="7" width="11.57421875" style="0" customWidth="1"/>
    <col min="8" max="8" width="3.421875" style="0" customWidth="1"/>
    <col min="9" max="9" width="1.421875" style="0" customWidth="1"/>
    <col min="10" max="14" width="3.7109375" style="0" customWidth="1"/>
    <col min="15" max="15" width="11.8515625" style="0" customWidth="1"/>
    <col min="16" max="16" width="3.421875" style="0" customWidth="1"/>
    <col min="17" max="17" width="1.7109375" style="0" customWidth="1"/>
    <col min="18" max="22" width="3.7109375" style="0" customWidth="1"/>
    <col min="23" max="23" width="11.57421875" style="0" customWidth="1"/>
    <col min="24" max="24" width="3.140625" style="0" customWidth="1"/>
  </cols>
  <sheetData>
    <row r="1" spans="1:24" ht="12" customHeight="1">
      <c r="A1" s="594" t="s">
        <v>327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594"/>
    </row>
    <row r="2" spans="1:24" ht="13.5" thickBot="1">
      <c r="A2" s="594"/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</row>
    <row r="3" spans="1:24" ht="13.5" thickBot="1">
      <c r="A3" s="308"/>
      <c r="B3" s="595" t="s">
        <v>315</v>
      </c>
      <c r="C3" s="595"/>
      <c r="D3" s="595"/>
      <c r="E3" s="595"/>
      <c r="F3" s="595"/>
      <c r="G3" s="632" t="s">
        <v>270</v>
      </c>
      <c r="H3" s="300"/>
      <c r="I3" s="300"/>
      <c r="J3" s="595" t="s">
        <v>316</v>
      </c>
      <c r="K3" s="595"/>
      <c r="L3" s="595"/>
      <c r="M3" s="595"/>
      <c r="N3" s="595"/>
      <c r="O3" s="632" t="s">
        <v>270</v>
      </c>
      <c r="P3" s="300"/>
      <c r="Q3" s="498"/>
      <c r="R3" s="595" t="s">
        <v>317</v>
      </c>
      <c r="S3" s="595"/>
      <c r="T3" s="595"/>
      <c r="U3" s="595"/>
      <c r="V3" s="595"/>
      <c r="W3" s="632" t="s">
        <v>270</v>
      </c>
      <c r="X3" s="300"/>
    </row>
    <row r="4" spans="1:24" ht="26.25" thickBot="1">
      <c r="A4" s="309"/>
      <c r="B4" s="310" t="s">
        <v>216</v>
      </c>
      <c r="C4" s="311" t="s">
        <v>217</v>
      </c>
      <c r="D4" s="312" t="s">
        <v>175</v>
      </c>
      <c r="E4" s="313" t="s">
        <v>218</v>
      </c>
      <c r="F4" s="314" t="s">
        <v>174</v>
      </c>
      <c r="G4" s="633"/>
      <c r="H4" s="300"/>
      <c r="I4" s="300"/>
      <c r="J4" s="310" t="s">
        <v>216</v>
      </c>
      <c r="K4" s="311" t="s">
        <v>217</v>
      </c>
      <c r="L4" s="312" t="s">
        <v>175</v>
      </c>
      <c r="M4" s="313" t="s">
        <v>218</v>
      </c>
      <c r="N4" s="314" t="s">
        <v>174</v>
      </c>
      <c r="O4" s="633"/>
      <c r="P4" s="300"/>
      <c r="Q4" s="498"/>
      <c r="R4" s="310" t="s">
        <v>216</v>
      </c>
      <c r="S4" s="311" t="s">
        <v>217</v>
      </c>
      <c r="T4" s="312" t="s">
        <v>175</v>
      </c>
      <c r="U4" s="313" t="s">
        <v>218</v>
      </c>
      <c r="V4" s="314" t="s">
        <v>174</v>
      </c>
      <c r="W4" s="633"/>
      <c r="X4" s="300"/>
    </row>
    <row r="5" spans="1:24" ht="12.75" customHeight="1" thickBot="1">
      <c r="A5" s="570" t="s">
        <v>262</v>
      </c>
      <c r="B5" s="315"/>
      <c r="C5" s="303"/>
      <c r="D5" s="302"/>
      <c r="E5" s="316"/>
      <c r="F5" s="317"/>
      <c r="G5" s="326">
        <f aca="true" t="shared" si="0" ref="G5:G43">SUM(B5:F5)</f>
        <v>0</v>
      </c>
      <c r="H5" s="300"/>
      <c r="I5" s="300"/>
      <c r="J5" s="315"/>
      <c r="K5" s="303"/>
      <c r="L5" s="302"/>
      <c r="M5" s="316"/>
      <c r="N5" s="317"/>
      <c r="O5" s="326">
        <f aca="true" t="shared" si="1" ref="O5:O43">SUM(J5:N5)</f>
        <v>0</v>
      </c>
      <c r="P5" s="300"/>
      <c r="Q5" s="498"/>
      <c r="R5" s="315"/>
      <c r="S5" s="303"/>
      <c r="T5" s="302"/>
      <c r="U5" s="316"/>
      <c r="V5" s="317"/>
      <c r="W5" s="326">
        <f aca="true" t="shared" si="2" ref="W5:W43">SUM(R5:V5)</f>
        <v>0</v>
      </c>
      <c r="X5" s="300"/>
    </row>
    <row r="6" spans="1:24" ht="12.75" customHeight="1" thickBot="1">
      <c r="A6" s="570" t="s">
        <v>189</v>
      </c>
      <c r="B6" s="315"/>
      <c r="C6" s="303"/>
      <c r="D6" s="302"/>
      <c r="E6" s="329">
        <v>1</v>
      </c>
      <c r="F6" s="318"/>
      <c r="G6" s="326">
        <f t="shared" si="0"/>
        <v>1</v>
      </c>
      <c r="H6" s="300"/>
      <c r="I6" s="300"/>
      <c r="J6" s="315"/>
      <c r="K6" s="303"/>
      <c r="L6" s="302"/>
      <c r="M6" s="329">
        <v>6</v>
      </c>
      <c r="N6" s="318"/>
      <c r="O6" s="326">
        <f t="shared" si="1"/>
        <v>6</v>
      </c>
      <c r="P6" s="300"/>
      <c r="Q6" s="498"/>
      <c r="R6" s="315"/>
      <c r="S6" s="303"/>
      <c r="T6" s="302"/>
      <c r="U6" s="329">
        <v>12</v>
      </c>
      <c r="V6" s="318"/>
      <c r="W6" s="326">
        <f t="shared" si="2"/>
        <v>12</v>
      </c>
      <c r="X6" s="300"/>
    </row>
    <row r="7" spans="1:24" ht="12.75" customHeight="1" thickBot="1">
      <c r="A7" s="570" t="s">
        <v>190</v>
      </c>
      <c r="B7" s="315"/>
      <c r="C7" s="306">
        <v>1</v>
      </c>
      <c r="D7" s="304"/>
      <c r="E7" s="316"/>
      <c r="F7" s="318"/>
      <c r="G7" s="326">
        <f t="shared" si="0"/>
        <v>1</v>
      </c>
      <c r="H7" s="300"/>
      <c r="I7" s="300"/>
      <c r="J7" s="315"/>
      <c r="K7" s="303"/>
      <c r="L7" s="304"/>
      <c r="M7" s="316"/>
      <c r="N7" s="318"/>
      <c r="O7" s="326">
        <f t="shared" si="1"/>
        <v>0</v>
      </c>
      <c r="P7" s="300"/>
      <c r="Q7" s="498"/>
      <c r="R7" s="315"/>
      <c r="S7" s="303"/>
      <c r="T7" s="304"/>
      <c r="U7" s="316"/>
      <c r="V7" s="318"/>
      <c r="W7" s="326">
        <f t="shared" si="2"/>
        <v>0</v>
      </c>
      <c r="X7" s="300"/>
    </row>
    <row r="8" spans="1:24" ht="12.75" customHeight="1" thickBot="1">
      <c r="A8" s="570" t="s">
        <v>192</v>
      </c>
      <c r="B8" s="315"/>
      <c r="C8" s="303"/>
      <c r="D8" s="304"/>
      <c r="E8" s="329">
        <v>1</v>
      </c>
      <c r="F8" s="318"/>
      <c r="G8" s="326">
        <f t="shared" si="0"/>
        <v>1</v>
      </c>
      <c r="H8" s="300"/>
      <c r="I8" s="300"/>
      <c r="J8" s="315"/>
      <c r="K8" s="303"/>
      <c r="L8" s="304"/>
      <c r="M8" s="329">
        <v>9</v>
      </c>
      <c r="N8" s="318"/>
      <c r="O8" s="326">
        <f t="shared" si="1"/>
        <v>9</v>
      </c>
      <c r="P8" s="300"/>
      <c r="Q8" s="498"/>
      <c r="R8" s="315"/>
      <c r="S8" s="303"/>
      <c r="T8" s="302"/>
      <c r="U8" s="329">
        <v>7</v>
      </c>
      <c r="V8" s="318"/>
      <c r="W8" s="326">
        <f t="shared" si="2"/>
        <v>7</v>
      </c>
      <c r="X8" s="300"/>
    </row>
    <row r="9" spans="1:24" ht="12.75" customHeight="1" thickBot="1">
      <c r="A9" s="570" t="s">
        <v>193</v>
      </c>
      <c r="B9" s="315"/>
      <c r="C9" s="303"/>
      <c r="D9" s="304"/>
      <c r="E9" s="316"/>
      <c r="F9" s="318"/>
      <c r="G9" s="326">
        <f t="shared" si="0"/>
        <v>0</v>
      </c>
      <c r="H9" s="300"/>
      <c r="I9" s="300"/>
      <c r="J9" s="315"/>
      <c r="K9" s="303"/>
      <c r="L9" s="304"/>
      <c r="M9" s="316"/>
      <c r="N9" s="318"/>
      <c r="O9" s="326">
        <f t="shared" si="1"/>
        <v>0</v>
      </c>
      <c r="P9" s="300"/>
      <c r="Q9" s="498"/>
      <c r="R9" s="315"/>
      <c r="S9" s="306"/>
      <c r="T9" s="302"/>
      <c r="U9" s="316"/>
      <c r="V9" s="318"/>
      <c r="W9" s="326">
        <f t="shared" si="2"/>
        <v>0</v>
      </c>
      <c r="X9" s="300"/>
    </row>
    <row r="10" spans="1:24" ht="12.75" customHeight="1" thickBot="1">
      <c r="A10" s="570" t="s">
        <v>194</v>
      </c>
      <c r="B10" s="315"/>
      <c r="C10" s="303"/>
      <c r="D10" s="304"/>
      <c r="E10" s="329"/>
      <c r="F10" s="318"/>
      <c r="G10" s="326">
        <f t="shared" si="0"/>
        <v>0</v>
      </c>
      <c r="H10" s="300"/>
      <c r="I10" s="300"/>
      <c r="J10" s="315"/>
      <c r="K10" s="303"/>
      <c r="L10" s="304"/>
      <c r="M10" s="329"/>
      <c r="N10" s="318"/>
      <c r="O10" s="326">
        <f t="shared" si="1"/>
        <v>0</v>
      </c>
      <c r="P10" s="300"/>
      <c r="Q10" s="498"/>
      <c r="R10" s="315"/>
      <c r="S10" s="303"/>
      <c r="T10" s="302"/>
      <c r="U10" s="329"/>
      <c r="V10" s="318"/>
      <c r="W10" s="326">
        <f t="shared" si="2"/>
        <v>0</v>
      </c>
      <c r="X10" s="300"/>
    </row>
    <row r="11" spans="1:24" ht="12.75" customHeight="1" thickBot="1">
      <c r="A11" s="571" t="s">
        <v>249</v>
      </c>
      <c r="B11" s="319"/>
      <c r="C11" s="303"/>
      <c r="D11" s="304"/>
      <c r="E11" s="329"/>
      <c r="F11" s="318"/>
      <c r="G11" s="322">
        <f t="shared" si="0"/>
        <v>0</v>
      </c>
      <c r="H11" s="602">
        <f>SUM(G11:G29)</f>
        <v>40</v>
      </c>
      <c r="I11" s="497"/>
      <c r="J11" s="319">
        <v>7</v>
      </c>
      <c r="K11" s="303"/>
      <c r="L11" s="304"/>
      <c r="M11" s="329"/>
      <c r="N11" s="318"/>
      <c r="O11" s="322">
        <f t="shared" si="1"/>
        <v>7</v>
      </c>
      <c r="P11" s="602">
        <f>SUM(O11:O29)</f>
        <v>72</v>
      </c>
      <c r="Q11" s="497"/>
      <c r="R11" s="319">
        <v>5</v>
      </c>
      <c r="S11" s="303"/>
      <c r="T11" s="302"/>
      <c r="U11" s="552"/>
      <c r="V11" s="318"/>
      <c r="W11" s="322">
        <f t="shared" si="2"/>
        <v>5</v>
      </c>
      <c r="X11" s="602">
        <f>SUM(W11:W29)</f>
        <v>77</v>
      </c>
    </row>
    <row r="12" spans="1:24" ht="12.75" customHeight="1" thickBot="1">
      <c r="A12" s="571" t="s">
        <v>254</v>
      </c>
      <c r="B12" s="315"/>
      <c r="C12" s="303"/>
      <c r="D12" s="302"/>
      <c r="E12" s="329"/>
      <c r="F12" s="318"/>
      <c r="G12" s="322">
        <f t="shared" si="0"/>
        <v>0</v>
      </c>
      <c r="H12" s="603"/>
      <c r="I12" s="497"/>
      <c r="J12" s="315"/>
      <c r="K12" s="306">
        <v>4</v>
      </c>
      <c r="L12" s="302"/>
      <c r="M12" s="329"/>
      <c r="N12" s="318"/>
      <c r="O12" s="322">
        <f t="shared" si="1"/>
        <v>4</v>
      </c>
      <c r="P12" s="603"/>
      <c r="Q12" s="497"/>
      <c r="R12" s="501">
        <v>1</v>
      </c>
      <c r="S12" s="306">
        <v>4</v>
      </c>
      <c r="T12" s="302"/>
      <c r="U12" s="553"/>
      <c r="V12" s="318"/>
      <c r="W12" s="322">
        <f t="shared" si="2"/>
        <v>5</v>
      </c>
      <c r="X12" s="603"/>
    </row>
    <row r="13" spans="1:24" ht="12.75" customHeight="1" thickBot="1">
      <c r="A13" s="571" t="s">
        <v>219</v>
      </c>
      <c r="B13" s="319">
        <v>3</v>
      </c>
      <c r="C13" s="306"/>
      <c r="D13" s="304"/>
      <c r="E13" s="329"/>
      <c r="F13" s="318"/>
      <c r="G13" s="322">
        <f t="shared" si="0"/>
        <v>3</v>
      </c>
      <c r="H13" s="603"/>
      <c r="I13" s="497"/>
      <c r="J13" s="319">
        <v>3</v>
      </c>
      <c r="K13" s="306"/>
      <c r="L13" s="304"/>
      <c r="M13" s="329"/>
      <c r="N13" s="318"/>
      <c r="O13" s="322">
        <f t="shared" si="1"/>
        <v>3</v>
      </c>
      <c r="P13" s="603"/>
      <c r="Q13" s="497"/>
      <c r="R13" s="501"/>
      <c r="S13" s="306"/>
      <c r="T13" s="302"/>
      <c r="U13" s="553"/>
      <c r="V13" s="318"/>
      <c r="W13" s="322">
        <f t="shared" si="2"/>
        <v>0</v>
      </c>
      <c r="X13" s="603"/>
    </row>
    <row r="14" spans="1:24" ht="12.75" customHeight="1" thickBot="1">
      <c r="A14" s="571" t="s">
        <v>256</v>
      </c>
      <c r="B14" s="315"/>
      <c r="C14" s="306"/>
      <c r="D14" s="304"/>
      <c r="E14" s="329"/>
      <c r="F14" s="318"/>
      <c r="G14" s="322">
        <f t="shared" si="0"/>
        <v>0</v>
      </c>
      <c r="H14" s="603"/>
      <c r="I14" s="497"/>
      <c r="J14" s="315"/>
      <c r="K14" s="306"/>
      <c r="L14" s="304"/>
      <c r="M14" s="329"/>
      <c r="N14" s="318"/>
      <c r="O14" s="322">
        <f t="shared" si="1"/>
        <v>0</v>
      </c>
      <c r="P14" s="603"/>
      <c r="Q14" s="497"/>
      <c r="R14" s="315"/>
      <c r="S14" s="306"/>
      <c r="T14" s="304"/>
      <c r="U14" s="553"/>
      <c r="V14" s="318"/>
      <c r="W14" s="322">
        <f t="shared" si="2"/>
        <v>0</v>
      </c>
      <c r="X14" s="603"/>
    </row>
    <row r="15" spans="1:24" ht="12.75" customHeight="1" thickBot="1">
      <c r="A15" s="571" t="s">
        <v>220</v>
      </c>
      <c r="B15" s="319"/>
      <c r="C15" s="306"/>
      <c r="D15" s="304"/>
      <c r="E15" s="329"/>
      <c r="F15" s="318"/>
      <c r="G15" s="322">
        <f t="shared" si="0"/>
        <v>0</v>
      </c>
      <c r="H15" s="603"/>
      <c r="I15" s="497"/>
      <c r="J15" s="319"/>
      <c r="K15" s="306"/>
      <c r="L15" s="304"/>
      <c r="M15" s="329"/>
      <c r="N15" s="318"/>
      <c r="O15" s="322">
        <f t="shared" si="1"/>
        <v>0</v>
      </c>
      <c r="P15" s="603"/>
      <c r="Q15" s="497"/>
      <c r="R15" s="501"/>
      <c r="S15" s="306"/>
      <c r="T15" s="304"/>
      <c r="U15" s="553"/>
      <c r="V15" s="318"/>
      <c r="W15" s="322">
        <f t="shared" si="2"/>
        <v>0</v>
      </c>
      <c r="X15" s="603"/>
    </row>
    <row r="16" spans="1:24" ht="12.75" customHeight="1" thickBot="1">
      <c r="A16" s="571" t="s">
        <v>250</v>
      </c>
      <c r="B16" s="319">
        <v>4</v>
      </c>
      <c r="C16" s="306"/>
      <c r="D16" s="302"/>
      <c r="E16" s="329"/>
      <c r="F16" s="318"/>
      <c r="G16" s="322">
        <f t="shared" si="0"/>
        <v>4</v>
      </c>
      <c r="H16" s="603"/>
      <c r="I16" s="497"/>
      <c r="J16" s="319"/>
      <c r="K16" s="306"/>
      <c r="L16" s="302"/>
      <c r="M16" s="329"/>
      <c r="N16" s="318"/>
      <c r="O16" s="322">
        <f t="shared" si="1"/>
        <v>0</v>
      </c>
      <c r="P16" s="603"/>
      <c r="Q16" s="497"/>
      <c r="R16" s="501"/>
      <c r="S16" s="306"/>
      <c r="T16" s="302"/>
      <c r="U16" s="553"/>
      <c r="V16" s="318"/>
      <c r="W16" s="322">
        <f t="shared" si="2"/>
        <v>0</v>
      </c>
      <c r="X16" s="603"/>
    </row>
    <row r="17" spans="1:24" ht="12.75" customHeight="1" thickBot="1">
      <c r="A17" s="571" t="s">
        <v>251</v>
      </c>
      <c r="B17" s="319">
        <v>4</v>
      </c>
      <c r="C17" s="306"/>
      <c r="D17" s="302"/>
      <c r="E17" s="329"/>
      <c r="F17" s="318"/>
      <c r="G17" s="322">
        <f t="shared" si="0"/>
        <v>4</v>
      </c>
      <c r="H17" s="603"/>
      <c r="I17" s="497"/>
      <c r="J17" s="319">
        <v>2</v>
      </c>
      <c r="K17" s="306">
        <v>1</v>
      </c>
      <c r="L17" s="302"/>
      <c r="M17" s="329"/>
      <c r="N17" s="318"/>
      <c r="O17" s="322">
        <f t="shared" si="1"/>
        <v>3</v>
      </c>
      <c r="P17" s="603"/>
      <c r="Q17" s="497"/>
      <c r="R17" s="501">
        <v>3</v>
      </c>
      <c r="S17" s="306">
        <v>1</v>
      </c>
      <c r="T17" s="302"/>
      <c r="U17" s="553"/>
      <c r="V17" s="318"/>
      <c r="W17" s="322">
        <f t="shared" si="2"/>
        <v>4</v>
      </c>
      <c r="X17" s="603"/>
    </row>
    <row r="18" spans="1:24" ht="12.75" customHeight="1" thickBot="1">
      <c r="A18" s="571" t="s">
        <v>252</v>
      </c>
      <c r="B18" s="315"/>
      <c r="C18" s="306"/>
      <c r="D18" s="302"/>
      <c r="E18" s="329"/>
      <c r="F18" s="318"/>
      <c r="G18" s="322">
        <f t="shared" si="0"/>
        <v>0</v>
      </c>
      <c r="H18" s="603"/>
      <c r="I18" s="497"/>
      <c r="J18" s="315"/>
      <c r="K18" s="306"/>
      <c r="L18" s="302"/>
      <c r="M18" s="329"/>
      <c r="N18" s="318"/>
      <c r="O18" s="322">
        <f t="shared" si="1"/>
        <v>0</v>
      </c>
      <c r="P18" s="603"/>
      <c r="Q18" s="497"/>
      <c r="R18" s="315"/>
      <c r="S18" s="306"/>
      <c r="T18" s="302"/>
      <c r="U18" s="553"/>
      <c r="V18" s="318"/>
      <c r="W18" s="322">
        <f t="shared" si="2"/>
        <v>0</v>
      </c>
      <c r="X18" s="603"/>
    </row>
    <row r="19" spans="1:24" ht="12.75" customHeight="1" thickBot="1">
      <c r="A19" s="571" t="s">
        <v>255</v>
      </c>
      <c r="B19" s="319">
        <v>9</v>
      </c>
      <c r="C19" s="306">
        <v>11</v>
      </c>
      <c r="D19" s="302"/>
      <c r="E19" s="329">
        <v>3</v>
      </c>
      <c r="F19" s="318"/>
      <c r="G19" s="322">
        <f t="shared" si="0"/>
        <v>23</v>
      </c>
      <c r="H19" s="603"/>
      <c r="I19" s="497"/>
      <c r="J19" s="319"/>
      <c r="K19" s="306">
        <v>20</v>
      </c>
      <c r="L19" s="302"/>
      <c r="M19" s="329">
        <v>24</v>
      </c>
      <c r="N19" s="318"/>
      <c r="O19" s="322">
        <f t="shared" si="1"/>
        <v>44</v>
      </c>
      <c r="P19" s="603"/>
      <c r="Q19" s="497"/>
      <c r="R19" s="501"/>
      <c r="S19" s="306">
        <v>33</v>
      </c>
      <c r="T19" s="302"/>
      <c r="U19" s="553">
        <v>12</v>
      </c>
      <c r="V19" s="318"/>
      <c r="W19" s="322">
        <f t="shared" si="2"/>
        <v>45</v>
      </c>
      <c r="X19" s="603"/>
    </row>
    <row r="20" spans="1:24" ht="12.75" customHeight="1" thickBot="1">
      <c r="A20" s="571" t="s">
        <v>221</v>
      </c>
      <c r="B20" s="315"/>
      <c r="C20" s="306"/>
      <c r="D20" s="302"/>
      <c r="E20" s="329"/>
      <c r="F20" s="318"/>
      <c r="G20" s="322">
        <f t="shared" si="0"/>
        <v>0</v>
      </c>
      <c r="H20" s="603"/>
      <c r="I20" s="497"/>
      <c r="J20" s="315"/>
      <c r="K20" s="306">
        <v>4</v>
      </c>
      <c r="L20" s="302"/>
      <c r="M20" s="329"/>
      <c r="N20" s="318"/>
      <c r="O20" s="322">
        <f t="shared" si="1"/>
        <v>4</v>
      </c>
      <c r="P20" s="603"/>
      <c r="Q20" s="497"/>
      <c r="R20" s="315"/>
      <c r="S20" s="306">
        <v>4</v>
      </c>
      <c r="T20" s="302"/>
      <c r="U20" s="553"/>
      <c r="V20" s="318"/>
      <c r="W20" s="322">
        <f t="shared" si="2"/>
        <v>4</v>
      </c>
      <c r="X20" s="603"/>
    </row>
    <row r="21" spans="1:24" ht="12.75" customHeight="1" thickBot="1">
      <c r="A21" s="571" t="s">
        <v>222</v>
      </c>
      <c r="B21" s="315"/>
      <c r="C21" s="306"/>
      <c r="D21" s="302"/>
      <c r="E21" s="329"/>
      <c r="F21" s="318"/>
      <c r="G21" s="322">
        <f t="shared" si="0"/>
        <v>0</v>
      </c>
      <c r="H21" s="603"/>
      <c r="I21" s="497"/>
      <c r="J21" s="315"/>
      <c r="K21" s="306"/>
      <c r="L21" s="302"/>
      <c r="M21" s="329"/>
      <c r="N21" s="318"/>
      <c r="O21" s="322">
        <f t="shared" si="1"/>
        <v>0</v>
      </c>
      <c r="P21" s="603"/>
      <c r="Q21" s="497"/>
      <c r="R21" s="315"/>
      <c r="S21" s="306"/>
      <c r="T21" s="302"/>
      <c r="U21" s="553"/>
      <c r="V21" s="318"/>
      <c r="W21" s="322">
        <f t="shared" si="2"/>
        <v>0</v>
      </c>
      <c r="X21" s="603"/>
    </row>
    <row r="22" spans="1:24" ht="12.75" customHeight="1" thickBot="1">
      <c r="A22" s="571" t="s">
        <v>223</v>
      </c>
      <c r="B22" s="315"/>
      <c r="C22" s="306"/>
      <c r="D22" s="302"/>
      <c r="E22" s="329"/>
      <c r="F22" s="318"/>
      <c r="G22" s="322">
        <f t="shared" si="0"/>
        <v>0</v>
      </c>
      <c r="H22" s="603"/>
      <c r="I22" s="497"/>
      <c r="J22" s="315"/>
      <c r="K22" s="306"/>
      <c r="L22" s="302"/>
      <c r="M22" s="329"/>
      <c r="N22" s="318"/>
      <c r="O22" s="322">
        <f t="shared" si="1"/>
        <v>0</v>
      </c>
      <c r="P22" s="603"/>
      <c r="Q22" s="497"/>
      <c r="R22" s="315"/>
      <c r="S22" s="306"/>
      <c r="T22" s="302"/>
      <c r="U22" s="553"/>
      <c r="V22" s="318"/>
      <c r="W22" s="322">
        <f t="shared" si="2"/>
        <v>0</v>
      </c>
      <c r="X22" s="603"/>
    </row>
    <row r="23" spans="1:24" ht="12.75" customHeight="1" thickBot="1">
      <c r="A23" s="571" t="s">
        <v>224</v>
      </c>
      <c r="B23" s="315"/>
      <c r="C23" s="306"/>
      <c r="D23" s="302"/>
      <c r="E23" s="329"/>
      <c r="F23" s="318"/>
      <c r="G23" s="322">
        <f t="shared" si="0"/>
        <v>0</v>
      </c>
      <c r="H23" s="603"/>
      <c r="I23" s="497"/>
      <c r="J23" s="315"/>
      <c r="K23" s="306"/>
      <c r="L23" s="302"/>
      <c r="M23" s="329"/>
      <c r="N23" s="318"/>
      <c r="O23" s="322">
        <f t="shared" si="1"/>
        <v>0</v>
      </c>
      <c r="P23" s="603"/>
      <c r="Q23" s="497"/>
      <c r="R23" s="315"/>
      <c r="S23" s="306"/>
      <c r="T23" s="302"/>
      <c r="U23" s="553"/>
      <c r="V23" s="318"/>
      <c r="W23" s="322">
        <f t="shared" si="2"/>
        <v>0</v>
      </c>
      <c r="X23" s="603"/>
    </row>
    <row r="24" spans="1:24" ht="12.75" customHeight="1" thickBot="1">
      <c r="A24" s="571" t="s">
        <v>253</v>
      </c>
      <c r="B24" s="315"/>
      <c r="C24" s="306"/>
      <c r="D24" s="302"/>
      <c r="E24" s="329"/>
      <c r="F24" s="318"/>
      <c r="G24" s="322">
        <f t="shared" si="0"/>
        <v>0</v>
      </c>
      <c r="H24" s="603"/>
      <c r="I24" s="497"/>
      <c r="J24" s="315"/>
      <c r="K24" s="306"/>
      <c r="L24" s="302"/>
      <c r="M24" s="329"/>
      <c r="N24" s="318"/>
      <c r="O24" s="322">
        <f t="shared" si="1"/>
        <v>0</v>
      </c>
      <c r="P24" s="603"/>
      <c r="Q24" s="497"/>
      <c r="R24" s="315"/>
      <c r="S24" s="306"/>
      <c r="T24" s="302"/>
      <c r="U24" s="553"/>
      <c r="V24" s="318"/>
      <c r="W24" s="322">
        <f t="shared" si="2"/>
        <v>0</v>
      </c>
      <c r="X24" s="603"/>
    </row>
    <row r="25" spans="1:24" ht="12.75" customHeight="1" thickBot="1">
      <c r="A25" s="571" t="s">
        <v>225</v>
      </c>
      <c r="B25" s="319">
        <v>2</v>
      </c>
      <c r="C25" s="306"/>
      <c r="D25" s="302"/>
      <c r="E25" s="329"/>
      <c r="F25" s="318"/>
      <c r="G25" s="322">
        <f t="shared" si="0"/>
        <v>2</v>
      </c>
      <c r="H25" s="603"/>
      <c r="I25" s="497"/>
      <c r="J25" s="319"/>
      <c r="K25" s="306"/>
      <c r="L25" s="302"/>
      <c r="M25" s="329"/>
      <c r="N25" s="318"/>
      <c r="O25" s="322">
        <f t="shared" si="1"/>
        <v>0</v>
      </c>
      <c r="P25" s="603"/>
      <c r="Q25" s="497"/>
      <c r="R25" s="501">
        <v>7</v>
      </c>
      <c r="S25" s="306"/>
      <c r="T25" s="302"/>
      <c r="U25" s="553"/>
      <c r="V25" s="318"/>
      <c r="W25" s="322">
        <f t="shared" si="2"/>
        <v>7</v>
      </c>
      <c r="X25" s="603"/>
    </row>
    <row r="26" spans="1:24" ht="12.75" customHeight="1" thickBot="1">
      <c r="A26" s="571" t="s">
        <v>226</v>
      </c>
      <c r="B26" s="315"/>
      <c r="C26" s="306"/>
      <c r="D26" s="302"/>
      <c r="E26" s="329"/>
      <c r="F26" s="318"/>
      <c r="G26" s="322">
        <f t="shared" si="0"/>
        <v>0</v>
      </c>
      <c r="H26" s="603"/>
      <c r="I26" s="497"/>
      <c r="J26" s="319">
        <v>3</v>
      </c>
      <c r="K26" s="306"/>
      <c r="L26" s="302"/>
      <c r="M26" s="329"/>
      <c r="N26" s="318"/>
      <c r="O26" s="322">
        <f t="shared" si="1"/>
        <v>3</v>
      </c>
      <c r="P26" s="603"/>
      <c r="Q26" s="497"/>
      <c r="R26" s="315"/>
      <c r="S26" s="306"/>
      <c r="T26" s="302"/>
      <c r="U26" s="553"/>
      <c r="V26" s="318"/>
      <c r="W26" s="322">
        <f t="shared" si="2"/>
        <v>0</v>
      </c>
      <c r="X26" s="603"/>
    </row>
    <row r="27" spans="1:24" ht="12.75" customHeight="1" thickBot="1">
      <c r="A27" s="571" t="s">
        <v>227</v>
      </c>
      <c r="B27" s="315"/>
      <c r="C27" s="306"/>
      <c r="D27" s="302"/>
      <c r="E27" s="329"/>
      <c r="F27" s="318"/>
      <c r="G27" s="322">
        <f t="shared" si="0"/>
        <v>0</v>
      </c>
      <c r="H27" s="603"/>
      <c r="I27" s="497"/>
      <c r="J27" s="315"/>
      <c r="K27" s="306">
        <v>1</v>
      </c>
      <c r="L27" s="302"/>
      <c r="M27" s="329"/>
      <c r="N27" s="318"/>
      <c r="O27" s="322">
        <f t="shared" si="1"/>
        <v>1</v>
      </c>
      <c r="P27" s="603"/>
      <c r="Q27" s="497"/>
      <c r="R27" s="315"/>
      <c r="S27" s="306">
        <v>1</v>
      </c>
      <c r="T27" s="302"/>
      <c r="U27" s="553"/>
      <c r="V27" s="318"/>
      <c r="W27" s="322">
        <f t="shared" si="2"/>
        <v>1</v>
      </c>
      <c r="X27" s="603"/>
    </row>
    <row r="28" spans="1:24" ht="12.75" customHeight="1" thickBot="1">
      <c r="A28" s="571" t="s">
        <v>228</v>
      </c>
      <c r="B28" s="319">
        <v>4</v>
      </c>
      <c r="C28" s="306"/>
      <c r="D28" s="302"/>
      <c r="E28" s="329"/>
      <c r="F28" s="318"/>
      <c r="G28" s="322">
        <f t="shared" si="0"/>
        <v>4</v>
      </c>
      <c r="H28" s="603"/>
      <c r="I28" s="497"/>
      <c r="J28" s="319">
        <v>3</v>
      </c>
      <c r="K28" s="306"/>
      <c r="L28" s="302"/>
      <c r="M28" s="329"/>
      <c r="N28" s="318"/>
      <c r="O28" s="322">
        <f t="shared" si="1"/>
        <v>3</v>
      </c>
      <c r="P28" s="603"/>
      <c r="Q28" s="497"/>
      <c r="R28" s="501">
        <v>6</v>
      </c>
      <c r="S28" s="306"/>
      <c r="T28" s="302"/>
      <c r="U28" s="553"/>
      <c r="V28" s="318"/>
      <c r="W28" s="322">
        <f t="shared" si="2"/>
        <v>6</v>
      </c>
      <c r="X28" s="603"/>
    </row>
    <row r="29" spans="1:24" ht="12.75" customHeight="1" thickBot="1">
      <c r="A29" s="571" t="s">
        <v>269</v>
      </c>
      <c r="B29" s="315"/>
      <c r="C29" s="306"/>
      <c r="D29" s="302"/>
      <c r="E29" s="329"/>
      <c r="F29" s="318"/>
      <c r="G29" s="322">
        <f t="shared" si="0"/>
        <v>0</v>
      </c>
      <c r="H29" s="604"/>
      <c r="I29" s="497"/>
      <c r="J29" s="315"/>
      <c r="K29" s="306"/>
      <c r="L29" s="302"/>
      <c r="M29" s="329"/>
      <c r="N29" s="318"/>
      <c r="O29" s="322">
        <f t="shared" si="1"/>
        <v>0</v>
      </c>
      <c r="P29" s="604"/>
      <c r="Q29" s="497"/>
      <c r="R29" s="315"/>
      <c r="S29" s="306"/>
      <c r="T29" s="302"/>
      <c r="U29" s="554"/>
      <c r="V29" s="318"/>
      <c r="W29" s="322">
        <f t="shared" si="2"/>
        <v>0</v>
      </c>
      <c r="X29" s="604"/>
    </row>
    <row r="30" spans="1:24" ht="12.75" customHeight="1" thickBot="1">
      <c r="A30" s="570" t="s">
        <v>195</v>
      </c>
      <c r="B30" s="315"/>
      <c r="C30" s="306"/>
      <c r="D30" s="302"/>
      <c r="E30" s="329"/>
      <c r="F30" s="318"/>
      <c r="G30" s="326">
        <f t="shared" si="0"/>
        <v>0</v>
      </c>
      <c r="H30" s="300"/>
      <c r="I30" s="300"/>
      <c r="J30" s="315"/>
      <c r="K30" s="306"/>
      <c r="L30" s="302"/>
      <c r="M30" s="329"/>
      <c r="N30" s="318"/>
      <c r="O30" s="326">
        <f t="shared" si="1"/>
        <v>0</v>
      </c>
      <c r="P30" s="300"/>
      <c r="Q30" s="498"/>
      <c r="R30" s="315"/>
      <c r="S30" s="306"/>
      <c r="T30" s="302"/>
      <c r="U30" s="329"/>
      <c r="V30" s="318"/>
      <c r="W30" s="326">
        <f t="shared" si="2"/>
        <v>0</v>
      </c>
      <c r="X30" s="300"/>
    </row>
    <row r="31" spans="1:24" ht="12.75" customHeight="1" thickBot="1">
      <c r="A31" s="570" t="s">
        <v>196</v>
      </c>
      <c r="B31" s="315"/>
      <c r="C31" s="306"/>
      <c r="D31" s="302"/>
      <c r="E31" s="329"/>
      <c r="F31" s="318"/>
      <c r="G31" s="326">
        <f t="shared" si="0"/>
        <v>0</v>
      </c>
      <c r="H31" s="300"/>
      <c r="I31" s="300"/>
      <c r="J31" s="315"/>
      <c r="K31" s="306"/>
      <c r="L31" s="302"/>
      <c r="M31" s="329"/>
      <c r="N31" s="318"/>
      <c r="O31" s="326">
        <f t="shared" si="1"/>
        <v>0</v>
      </c>
      <c r="P31" s="300"/>
      <c r="Q31" s="498"/>
      <c r="R31" s="315"/>
      <c r="S31" s="306"/>
      <c r="T31" s="302"/>
      <c r="U31" s="329"/>
      <c r="V31" s="318"/>
      <c r="W31" s="326">
        <f t="shared" si="2"/>
        <v>0</v>
      </c>
      <c r="X31" s="300"/>
    </row>
    <row r="32" spans="1:24" ht="12.75" customHeight="1" thickBot="1">
      <c r="A32" s="570" t="s">
        <v>197</v>
      </c>
      <c r="B32" s="315"/>
      <c r="C32" s="306">
        <v>1</v>
      </c>
      <c r="D32" s="302"/>
      <c r="E32" s="329">
        <v>1</v>
      </c>
      <c r="F32" s="318"/>
      <c r="G32" s="326">
        <f t="shared" si="0"/>
        <v>2</v>
      </c>
      <c r="H32" s="300"/>
      <c r="I32" s="300"/>
      <c r="J32" s="315"/>
      <c r="K32" s="306"/>
      <c r="L32" s="302"/>
      <c r="M32" s="329">
        <v>2</v>
      </c>
      <c r="N32" s="318"/>
      <c r="O32" s="326">
        <f t="shared" si="1"/>
        <v>2</v>
      </c>
      <c r="P32" s="300"/>
      <c r="Q32" s="498"/>
      <c r="R32" s="315"/>
      <c r="S32" s="306"/>
      <c r="T32" s="302"/>
      <c r="U32" s="329">
        <v>13</v>
      </c>
      <c r="V32" s="318"/>
      <c r="W32" s="326">
        <f t="shared" si="2"/>
        <v>13</v>
      </c>
      <c r="X32" s="300"/>
    </row>
    <row r="33" spans="1:24" ht="12.75" customHeight="1" thickBot="1">
      <c r="A33" s="570" t="s">
        <v>198</v>
      </c>
      <c r="B33" s="315"/>
      <c r="C33" s="306">
        <v>1</v>
      </c>
      <c r="D33" s="302"/>
      <c r="E33" s="316"/>
      <c r="F33" s="318"/>
      <c r="G33" s="326">
        <f t="shared" si="0"/>
        <v>1</v>
      </c>
      <c r="H33" s="300"/>
      <c r="I33" s="300"/>
      <c r="J33" s="315"/>
      <c r="K33" s="303"/>
      <c r="L33" s="302"/>
      <c r="M33" s="316"/>
      <c r="N33" s="318"/>
      <c r="O33" s="326">
        <f t="shared" si="1"/>
        <v>0</v>
      </c>
      <c r="P33" s="300"/>
      <c r="Q33" s="498"/>
      <c r="R33" s="315"/>
      <c r="S33" s="303"/>
      <c r="T33" s="302"/>
      <c r="U33" s="316"/>
      <c r="V33" s="318"/>
      <c r="W33" s="326">
        <f t="shared" si="2"/>
        <v>0</v>
      </c>
      <c r="X33" s="300"/>
    </row>
    <row r="34" spans="1:24" ht="12.75" customHeight="1" thickBot="1">
      <c r="A34" s="570" t="s">
        <v>199</v>
      </c>
      <c r="B34" s="315"/>
      <c r="C34" s="306"/>
      <c r="D34" s="302"/>
      <c r="E34" s="316"/>
      <c r="F34" s="318"/>
      <c r="G34" s="326">
        <f t="shared" si="0"/>
        <v>0</v>
      </c>
      <c r="H34" s="300"/>
      <c r="I34" s="300"/>
      <c r="J34" s="315"/>
      <c r="K34" s="303"/>
      <c r="L34" s="302"/>
      <c r="M34" s="316"/>
      <c r="N34" s="318"/>
      <c r="O34" s="326">
        <f t="shared" si="1"/>
        <v>0</v>
      </c>
      <c r="P34" s="300"/>
      <c r="Q34" s="498"/>
      <c r="R34" s="315"/>
      <c r="S34" s="306">
        <v>2</v>
      </c>
      <c r="T34" s="302"/>
      <c r="U34" s="329"/>
      <c r="V34" s="318"/>
      <c r="W34" s="326">
        <f t="shared" si="2"/>
        <v>2</v>
      </c>
      <c r="X34" s="300"/>
    </row>
    <row r="35" spans="1:24" ht="12.75" customHeight="1" thickBot="1">
      <c r="A35" s="570" t="s">
        <v>200</v>
      </c>
      <c r="B35" s="315"/>
      <c r="C35" s="303"/>
      <c r="D35" s="302"/>
      <c r="E35" s="329">
        <v>1</v>
      </c>
      <c r="F35" s="318"/>
      <c r="G35" s="326">
        <f t="shared" si="0"/>
        <v>1</v>
      </c>
      <c r="H35" s="300"/>
      <c r="I35" s="300"/>
      <c r="J35" s="315"/>
      <c r="K35" s="303"/>
      <c r="L35" s="302"/>
      <c r="M35" s="316"/>
      <c r="N35" s="318"/>
      <c r="O35" s="326">
        <f t="shared" si="1"/>
        <v>0</v>
      </c>
      <c r="P35" s="300"/>
      <c r="Q35" s="498"/>
      <c r="R35" s="315"/>
      <c r="S35" s="303"/>
      <c r="T35" s="302"/>
      <c r="U35" s="329"/>
      <c r="V35" s="318"/>
      <c r="W35" s="326">
        <f t="shared" si="2"/>
        <v>0</v>
      </c>
      <c r="X35" s="300"/>
    </row>
    <row r="36" spans="1:24" ht="12.75" customHeight="1" thickBot="1">
      <c r="A36" s="570" t="s">
        <v>201</v>
      </c>
      <c r="B36" s="315"/>
      <c r="C36" s="303"/>
      <c r="D36" s="302"/>
      <c r="E36" s="316"/>
      <c r="F36" s="318"/>
      <c r="G36" s="326">
        <f t="shared" si="0"/>
        <v>0</v>
      </c>
      <c r="H36" s="300"/>
      <c r="I36" s="300"/>
      <c r="J36" s="315"/>
      <c r="K36" s="303"/>
      <c r="L36" s="302"/>
      <c r="M36" s="329"/>
      <c r="N36" s="318"/>
      <c r="O36" s="326">
        <f t="shared" si="1"/>
        <v>0</v>
      </c>
      <c r="P36" s="300"/>
      <c r="Q36" s="498"/>
      <c r="R36" s="315"/>
      <c r="S36" s="303"/>
      <c r="T36" s="302"/>
      <c r="U36" s="329"/>
      <c r="V36" s="318"/>
      <c r="W36" s="326">
        <f t="shared" si="2"/>
        <v>0</v>
      </c>
      <c r="X36" s="300"/>
    </row>
    <row r="37" spans="1:24" ht="12.75" customHeight="1" thickBot="1">
      <c r="A37" s="570" t="s">
        <v>191</v>
      </c>
      <c r="B37" s="315"/>
      <c r="C37" s="303"/>
      <c r="D37" s="302"/>
      <c r="E37" s="316"/>
      <c r="F37" s="318"/>
      <c r="G37" s="326">
        <f t="shared" si="0"/>
        <v>0</v>
      </c>
      <c r="H37" s="300"/>
      <c r="I37" s="300"/>
      <c r="J37" s="315"/>
      <c r="K37" s="303"/>
      <c r="L37" s="302"/>
      <c r="M37" s="316"/>
      <c r="N37" s="318"/>
      <c r="O37" s="326">
        <f t="shared" si="1"/>
        <v>0</v>
      </c>
      <c r="P37" s="300"/>
      <c r="Q37" s="498"/>
      <c r="R37" s="315"/>
      <c r="S37" s="303"/>
      <c r="T37" s="302"/>
      <c r="U37" s="316"/>
      <c r="V37" s="318"/>
      <c r="W37" s="326">
        <f t="shared" si="2"/>
        <v>0</v>
      </c>
      <c r="X37" s="300"/>
    </row>
    <row r="38" spans="1:24" ht="12.75" customHeight="1" thickBot="1">
      <c r="A38" s="570" t="s">
        <v>202</v>
      </c>
      <c r="B38" s="315"/>
      <c r="C38" s="306"/>
      <c r="D38" s="302"/>
      <c r="E38" s="316"/>
      <c r="F38" s="318"/>
      <c r="G38" s="326">
        <f t="shared" si="0"/>
        <v>0</v>
      </c>
      <c r="H38" s="300"/>
      <c r="I38" s="300"/>
      <c r="J38" s="315"/>
      <c r="K38" s="303"/>
      <c r="L38" s="302"/>
      <c r="M38" s="316"/>
      <c r="N38" s="318"/>
      <c r="O38" s="326">
        <f t="shared" si="1"/>
        <v>0</v>
      </c>
      <c r="P38" s="300"/>
      <c r="Q38" s="498"/>
      <c r="R38" s="315"/>
      <c r="S38" s="303"/>
      <c r="T38" s="302"/>
      <c r="U38" s="316"/>
      <c r="V38" s="318"/>
      <c r="W38" s="326">
        <f t="shared" si="2"/>
        <v>0</v>
      </c>
      <c r="X38" s="300"/>
    </row>
    <row r="39" spans="1:24" ht="12.75" customHeight="1" thickBot="1">
      <c r="A39" s="570" t="s">
        <v>203</v>
      </c>
      <c r="B39" s="315"/>
      <c r="C39" s="306"/>
      <c r="D39" s="302"/>
      <c r="E39" s="316"/>
      <c r="F39" s="318"/>
      <c r="G39" s="326">
        <f t="shared" si="0"/>
        <v>0</v>
      </c>
      <c r="H39" s="300"/>
      <c r="I39" s="300"/>
      <c r="J39" s="315"/>
      <c r="K39" s="303"/>
      <c r="L39" s="302"/>
      <c r="M39" s="316"/>
      <c r="N39" s="318"/>
      <c r="O39" s="326">
        <f t="shared" si="1"/>
        <v>0</v>
      </c>
      <c r="P39" s="300"/>
      <c r="Q39" s="498"/>
      <c r="R39" s="315"/>
      <c r="S39" s="306"/>
      <c r="T39" s="302"/>
      <c r="U39" s="316"/>
      <c r="V39" s="318"/>
      <c r="W39" s="326">
        <f t="shared" si="2"/>
        <v>0</v>
      </c>
      <c r="X39" s="300"/>
    </row>
    <row r="40" spans="1:24" ht="12.75" customHeight="1" thickBot="1">
      <c r="A40" s="570" t="s">
        <v>204</v>
      </c>
      <c r="B40" s="315"/>
      <c r="C40" s="303"/>
      <c r="D40" s="302"/>
      <c r="E40" s="316"/>
      <c r="F40" s="318"/>
      <c r="G40" s="326">
        <f t="shared" si="0"/>
        <v>0</v>
      </c>
      <c r="H40" s="300"/>
      <c r="I40" s="300"/>
      <c r="J40" s="315"/>
      <c r="K40" s="303"/>
      <c r="L40" s="302"/>
      <c r="M40" s="316"/>
      <c r="N40" s="318"/>
      <c r="O40" s="326">
        <f t="shared" si="1"/>
        <v>0</v>
      </c>
      <c r="P40" s="300"/>
      <c r="Q40" s="498"/>
      <c r="R40" s="315"/>
      <c r="S40" s="303"/>
      <c r="T40" s="302"/>
      <c r="U40" s="316"/>
      <c r="V40" s="318"/>
      <c r="W40" s="326">
        <f t="shared" si="2"/>
        <v>0</v>
      </c>
      <c r="X40" s="300"/>
    </row>
    <row r="41" spans="1:24" ht="12.75" customHeight="1" thickBot="1">
      <c r="A41" s="570" t="s">
        <v>205</v>
      </c>
      <c r="B41" s="315"/>
      <c r="C41" s="303"/>
      <c r="D41" s="302"/>
      <c r="E41" s="316"/>
      <c r="F41" s="318"/>
      <c r="G41" s="326">
        <f t="shared" si="0"/>
        <v>0</v>
      </c>
      <c r="H41" s="300"/>
      <c r="I41" s="300"/>
      <c r="J41" s="315"/>
      <c r="K41" s="303"/>
      <c r="L41" s="302"/>
      <c r="M41" s="316"/>
      <c r="N41" s="318"/>
      <c r="O41" s="326">
        <f t="shared" si="1"/>
        <v>0</v>
      </c>
      <c r="P41" s="300"/>
      <c r="Q41" s="498"/>
      <c r="R41" s="315"/>
      <c r="S41" s="303"/>
      <c r="T41" s="302"/>
      <c r="U41" s="316"/>
      <c r="V41" s="318"/>
      <c r="W41" s="326">
        <f t="shared" si="2"/>
        <v>0</v>
      </c>
      <c r="X41" s="300"/>
    </row>
    <row r="42" spans="1:24" ht="12.75" customHeight="1" thickBot="1">
      <c r="A42" s="570" t="s">
        <v>206</v>
      </c>
      <c r="B42" s="315"/>
      <c r="C42" s="306">
        <v>1</v>
      </c>
      <c r="D42" s="302"/>
      <c r="E42" s="329"/>
      <c r="F42" s="318"/>
      <c r="G42" s="326">
        <f t="shared" si="0"/>
        <v>1</v>
      </c>
      <c r="H42" s="300"/>
      <c r="I42" s="300"/>
      <c r="J42" s="315"/>
      <c r="K42" s="306"/>
      <c r="L42" s="302"/>
      <c r="M42" s="329"/>
      <c r="N42" s="318"/>
      <c r="O42" s="326">
        <f t="shared" si="1"/>
        <v>0</v>
      </c>
      <c r="P42" s="300"/>
      <c r="Q42" s="498"/>
      <c r="R42" s="315"/>
      <c r="S42" s="306"/>
      <c r="T42" s="302"/>
      <c r="U42" s="329"/>
      <c r="V42" s="318"/>
      <c r="W42" s="326">
        <f t="shared" si="2"/>
        <v>0</v>
      </c>
      <c r="X42" s="300"/>
    </row>
    <row r="43" spans="1:24" ht="12.75" customHeight="1" thickBot="1">
      <c r="A43" s="570" t="s">
        <v>207</v>
      </c>
      <c r="B43" s="315"/>
      <c r="C43" s="303"/>
      <c r="D43" s="302"/>
      <c r="E43" s="316"/>
      <c r="F43" s="318"/>
      <c r="G43" s="330">
        <f t="shared" si="0"/>
        <v>0</v>
      </c>
      <c r="H43" s="300"/>
      <c r="I43" s="300"/>
      <c r="J43" s="315"/>
      <c r="K43" s="303"/>
      <c r="L43" s="302"/>
      <c r="M43" s="316"/>
      <c r="N43" s="318"/>
      <c r="O43" s="330">
        <f t="shared" si="1"/>
        <v>0</v>
      </c>
      <c r="P43" s="300"/>
      <c r="Q43" s="498"/>
      <c r="R43" s="315"/>
      <c r="S43" s="303"/>
      <c r="T43" s="302"/>
      <c r="U43" s="316"/>
      <c r="V43" s="318"/>
      <c r="W43" s="330">
        <f t="shared" si="2"/>
        <v>0</v>
      </c>
      <c r="X43" s="300"/>
    </row>
    <row r="44" spans="1:24" ht="14.25" thickBot="1" thickTop="1">
      <c r="A44" s="307" t="s">
        <v>263</v>
      </c>
      <c r="B44" s="319">
        <f aca="true" t="shared" si="3" ref="B44:G44">SUM(B5:B43)</f>
        <v>26</v>
      </c>
      <c r="C44" s="320">
        <f t="shared" si="3"/>
        <v>15</v>
      </c>
      <c r="D44" s="302">
        <f t="shared" si="3"/>
        <v>0</v>
      </c>
      <c r="E44" s="321">
        <f t="shared" si="3"/>
        <v>7</v>
      </c>
      <c r="F44" s="331">
        <f t="shared" si="3"/>
        <v>0</v>
      </c>
      <c r="G44" s="332">
        <f t="shared" si="3"/>
        <v>48</v>
      </c>
      <c r="H44" s="300"/>
      <c r="I44" s="300"/>
      <c r="J44" s="319">
        <f aca="true" t="shared" si="4" ref="J44:O44">SUM(J5:J43)</f>
        <v>18</v>
      </c>
      <c r="K44" s="320">
        <f t="shared" si="4"/>
        <v>30</v>
      </c>
      <c r="L44" s="302">
        <f t="shared" si="4"/>
        <v>0</v>
      </c>
      <c r="M44" s="321">
        <f t="shared" si="4"/>
        <v>41</v>
      </c>
      <c r="N44" s="331">
        <f t="shared" si="4"/>
        <v>0</v>
      </c>
      <c r="O44" s="332">
        <f t="shared" si="4"/>
        <v>89</v>
      </c>
      <c r="P44" s="300"/>
      <c r="Q44" s="498"/>
      <c r="R44" s="501">
        <f aca="true" t="shared" si="5" ref="R44:W44">SUM(R5:R43)</f>
        <v>22</v>
      </c>
      <c r="S44" s="320">
        <f t="shared" si="5"/>
        <v>45</v>
      </c>
      <c r="T44" s="302">
        <f t="shared" si="5"/>
        <v>0</v>
      </c>
      <c r="U44" s="321">
        <f t="shared" si="5"/>
        <v>44</v>
      </c>
      <c r="V44" s="331">
        <f t="shared" si="5"/>
        <v>0</v>
      </c>
      <c r="W44" s="332">
        <f t="shared" si="5"/>
        <v>111</v>
      </c>
      <c r="X44" s="300"/>
    </row>
    <row r="45" ht="13.5" thickTop="1"/>
  </sheetData>
  <mergeCells count="10">
    <mergeCell ref="H11:H29"/>
    <mergeCell ref="P11:P29"/>
    <mergeCell ref="X11:X29"/>
    <mergeCell ref="A1:X2"/>
    <mergeCell ref="B3:F3"/>
    <mergeCell ref="G3:G4"/>
    <mergeCell ref="J3:N3"/>
    <mergeCell ref="O3:O4"/>
    <mergeCell ref="R3:V3"/>
    <mergeCell ref="W3:W4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4"/>
  <sheetViews>
    <sheetView workbookViewId="0" topLeftCell="A1">
      <selection activeCell="Z20" sqref="Z20"/>
    </sheetView>
  </sheetViews>
  <sheetFormatPr defaultColWidth="11.421875" defaultRowHeight="12.75"/>
  <cols>
    <col min="1" max="1" width="49.00390625" style="0" customWidth="1"/>
    <col min="2" max="2" width="3.7109375" style="0" customWidth="1"/>
    <col min="3" max="6" width="4.00390625" style="0" customWidth="1"/>
    <col min="7" max="7" width="11.7109375" style="0" customWidth="1"/>
    <col min="8" max="8" width="4.7109375" style="0" customWidth="1"/>
    <col min="9" max="9" width="2.421875" style="0" customWidth="1"/>
    <col min="10" max="14" width="4.00390625" style="0" customWidth="1"/>
    <col min="15" max="15" width="12.421875" style="0" customWidth="1"/>
    <col min="16" max="16" width="5.140625" style="0" customWidth="1"/>
    <col min="17" max="17" width="2.8515625" style="0" customWidth="1"/>
    <col min="18" max="22" width="4.00390625" style="0" customWidth="1"/>
    <col min="23" max="23" width="12.57421875" style="0" customWidth="1"/>
    <col min="24" max="24" width="3.7109375" style="0" customWidth="1"/>
  </cols>
  <sheetData>
    <row r="1" spans="1:24" ht="12.75">
      <c r="A1" s="594" t="s">
        <v>274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594"/>
    </row>
    <row r="2" spans="1:24" ht="13.5" thickBot="1">
      <c r="A2" s="594"/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</row>
    <row r="3" spans="1:24" ht="13.5" thickBot="1">
      <c r="A3" s="308"/>
      <c r="B3" s="595" t="s">
        <v>271</v>
      </c>
      <c r="C3" s="595"/>
      <c r="D3" s="595"/>
      <c r="E3" s="595"/>
      <c r="F3" s="595"/>
      <c r="G3" s="632" t="s">
        <v>270</v>
      </c>
      <c r="H3" s="300"/>
      <c r="I3" s="300"/>
      <c r="J3" s="595" t="s">
        <v>272</v>
      </c>
      <c r="K3" s="595"/>
      <c r="L3" s="595"/>
      <c r="M3" s="595"/>
      <c r="N3" s="595"/>
      <c r="O3" s="632" t="s">
        <v>270</v>
      </c>
      <c r="P3" s="300"/>
      <c r="Q3" s="498"/>
      <c r="R3" s="595" t="s">
        <v>273</v>
      </c>
      <c r="S3" s="595"/>
      <c r="T3" s="595"/>
      <c r="U3" s="595"/>
      <c r="V3" s="595"/>
      <c r="W3" s="632" t="s">
        <v>270</v>
      </c>
      <c r="X3" s="300"/>
    </row>
    <row r="4" spans="1:24" ht="13.5" thickBot="1">
      <c r="A4" s="309"/>
      <c r="B4" s="310" t="s">
        <v>216</v>
      </c>
      <c r="C4" s="311" t="s">
        <v>217</v>
      </c>
      <c r="D4" s="312" t="s">
        <v>175</v>
      </c>
      <c r="E4" s="313" t="s">
        <v>218</v>
      </c>
      <c r="F4" s="314" t="s">
        <v>174</v>
      </c>
      <c r="G4" s="633"/>
      <c r="H4" s="300"/>
      <c r="I4" s="300"/>
      <c r="J4" s="310" t="s">
        <v>216</v>
      </c>
      <c r="K4" s="311" t="s">
        <v>217</v>
      </c>
      <c r="L4" s="312" t="s">
        <v>175</v>
      </c>
      <c r="M4" s="313" t="s">
        <v>218</v>
      </c>
      <c r="N4" s="314" t="s">
        <v>174</v>
      </c>
      <c r="O4" s="633"/>
      <c r="P4" s="300"/>
      <c r="Q4" s="498"/>
      <c r="R4" s="310" t="s">
        <v>216</v>
      </c>
      <c r="S4" s="311" t="s">
        <v>217</v>
      </c>
      <c r="T4" s="312" t="s">
        <v>175</v>
      </c>
      <c r="U4" s="313" t="s">
        <v>218</v>
      </c>
      <c r="V4" s="314" t="s">
        <v>174</v>
      </c>
      <c r="W4" s="633"/>
      <c r="X4" s="300"/>
    </row>
    <row r="5" spans="1:24" ht="15" customHeight="1" thickBot="1">
      <c r="A5" s="301" t="s">
        <v>262</v>
      </c>
      <c r="B5" s="315"/>
      <c r="C5" s="303"/>
      <c r="D5" s="302"/>
      <c r="E5" s="316" t="s">
        <v>106</v>
      </c>
      <c r="F5" s="317"/>
      <c r="G5" s="326">
        <f aca="true" t="shared" si="0" ref="G5:G43">SUM(B5:F5)</f>
        <v>0</v>
      </c>
      <c r="H5" s="300"/>
      <c r="I5" s="300"/>
      <c r="J5" s="315"/>
      <c r="K5" s="303"/>
      <c r="L5" s="302"/>
      <c r="M5" s="316"/>
      <c r="N5" s="317"/>
      <c r="O5" s="326">
        <f aca="true" t="shared" si="1" ref="O5:O43">SUM(J5:N5)</f>
        <v>0</v>
      </c>
      <c r="P5" s="300"/>
      <c r="Q5" s="498"/>
      <c r="R5" s="315"/>
      <c r="S5" s="303"/>
      <c r="T5" s="302"/>
      <c r="U5" s="316"/>
      <c r="V5" s="317"/>
      <c r="W5" s="326">
        <f aca="true" t="shared" si="2" ref="W5:W43">SUM(R5:V5)</f>
        <v>0</v>
      </c>
      <c r="X5" s="300"/>
    </row>
    <row r="6" spans="1:24" ht="15" customHeight="1" thickBot="1">
      <c r="A6" s="301" t="s">
        <v>189</v>
      </c>
      <c r="B6" s="315"/>
      <c r="C6" s="303"/>
      <c r="D6" s="302"/>
      <c r="E6" s="329">
        <v>17</v>
      </c>
      <c r="F6" s="318"/>
      <c r="G6" s="326">
        <f t="shared" si="0"/>
        <v>17</v>
      </c>
      <c r="H6" s="300"/>
      <c r="I6" s="300"/>
      <c r="J6" s="315"/>
      <c r="K6" s="303"/>
      <c r="L6" s="302"/>
      <c r="M6" s="329">
        <v>4</v>
      </c>
      <c r="N6" s="318"/>
      <c r="O6" s="326">
        <f t="shared" si="1"/>
        <v>4</v>
      </c>
      <c r="P6" s="300"/>
      <c r="Q6" s="498"/>
      <c r="R6" s="315"/>
      <c r="S6" s="303"/>
      <c r="T6" s="302"/>
      <c r="U6" s="329">
        <v>3</v>
      </c>
      <c r="V6" s="318"/>
      <c r="W6" s="326">
        <f t="shared" si="2"/>
        <v>3</v>
      </c>
      <c r="X6" s="300"/>
    </row>
    <row r="7" spans="1:24" ht="15" customHeight="1" thickBot="1">
      <c r="A7" s="301" t="s">
        <v>190</v>
      </c>
      <c r="B7" s="315"/>
      <c r="C7" s="303"/>
      <c r="D7" s="304"/>
      <c r="E7" s="316"/>
      <c r="F7" s="318"/>
      <c r="G7" s="326">
        <f t="shared" si="0"/>
        <v>0</v>
      </c>
      <c r="H7" s="300"/>
      <c r="I7" s="300"/>
      <c r="J7" s="315"/>
      <c r="K7" s="303"/>
      <c r="L7" s="304"/>
      <c r="M7" s="316"/>
      <c r="N7" s="318"/>
      <c r="O7" s="326">
        <f t="shared" si="1"/>
        <v>0</v>
      </c>
      <c r="P7" s="300"/>
      <c r="Q7" s="498"/>
      <c r="R7" s="315"/>
      <c r="S7" s="303"/>
      <c r="T7" s="304"/>
      <c r="U7" s="316"/>
      <c r="V7" s="318"/>
      <c r="W7" s="326">
        <f t="shared" si="2"/>
        <v>0</v>
      </c>
      <c r="X7" s="300"/>
    </row>
    <row r="8" spans="1:24" ht="15" customHeight="1" thickBot="1">
      <c r="A8" s="301" t="s">
        <v>192</v>
      </c>
      <c r="B8" s="315"/>
      <c r="C8" s="303"/>
      <c r="D8" s="304"/>
      <c r="E8" s="329">
        <v>5</v>
      </c>
      <c r="F8" s="318"/>
      <c r="G8" s="326">
        <f t="shared" si="0"/>
        <v>5</v>
      </c>
      <c r="H8" s="300"/>
      <c r="I8" s="300"/>
      <c r="J8" s="315"/>
      <c r="K8" s="303"/>
      <c r="L8" s="304"/>
      <c r="M8" s="329">
        <v>3</v>
      </c>
      <c r="N8" s="318"/>
      <c r="O8" s="326">
        <f t="shared" si="1"/>
        <v>3</v>
      </c>
      <c r="P8" s="300"/>
      <c r="Q8" s="498"/>
      <c r="R8" s="315"/>
      <c r="S8" s="303"/>
      <c r="T8" s="302"/>
      <c r="U8" s="316"/>
      <c r="V8" s="318"/>
      <c r="W8" s="326">
        <f t="shared" si="2"/>
        <v>0</v>
      </c>
      <c r="X8" s="300"/>
    </row>
    <row r="9" spans="1:24" ht="15" customHeight="1" thickBot="1">
      <c r="A9" s="301" t="s">
        <v>193</v>
      </c>
      <c r="B9" s="315"/>
      <c r="C9" s="303"/>
      <c r="D9" s="304"/>
      <c r="E9" s="316"/>
      <c r="F9" s="318"/>
      <c r="G9" s="326">
        <f t="shared" si="0"/>
        <v>0</v>
      </c>
      <c r="H9" s="300"/>
      <c r="I9" s="300"/>
      <c r="J9" s="315"/>
      <c r="K9" s="303"/>
      <c r="L9" s="304"/>
      <c r="M9" s="316"/>
      <c r="N9" s="318"/>
      <c r="O9" s="326">
        <f t="shared" si="1"/>
        <v>0</v>
      </c>
      <c r="P9" s="300"/>
      <c r="Q9" s="498"/>
      <c r="R9" s="315"/>
      <c r="S9" s="306"/>
      <c r="T9" s="302"/>
      <c r="U9" s="316"/>
      <c r="V9" s="318"/>
      <c r="W9" s="326">
        <f t="shared" si="2"/>
        <v>0</v>
      </c>
      <c r="X9" s="300"/>
    </row>
    <row r="10" spans="1:24" ht="15" customHeight="1" thickBot="1">
      <c r="A10" s="301" t="s">
        <v>194</v>
      </c>
      <c r="B10" s="315"/>
      <c r="C10" s="303"/>
      <c r="D10" s="304"/>
      <c r="E10" s="329"/>
      <c r="F10" s="318"/>
      <c r="G10" s="326">
        <f t="shared" si="0"/>
        <v>0</v>
      </c>
      <c r="H10" s="300"/>
      <c r="I10" s="300"/>
      <c r="J10" s="315"/>
      <c r="K10" s="303"/>
      <c r="L10" s="304"/>
      <c r="M10" s="329"/>
      <c r="N10" s="318"/>
      <c r="O10" s="326">
        <f t="shared" si="1"/>
        <v>0</v>
      </c>
      <c r="P10" s="300"/>
      <c r="Q10" s="498"/>
      <c r="R10" s="315"/>
      <c r="S10" s="303"/>
      <c r="T10" s="302"/>
      <c r="U10" s="329"/>
      <c r="V10" s="318"/>
      <c r="W10" s="326">
        <f t="shared" si="2"/>
        <v>0</v>
      </c>
      <c r="X10" s="300"/>
    </row>
    <row r="11" spans="1:24" ht="15" customHeight="1" thickBot="1">
      <c r="A11" s="305" t="s">
        <v>249</v>
      </c>
      <c r="B11" s="319">
        <v>5</v>
      </c>
      <c r="C11" s="303"/>
      <c r="D11" s="304"/>
      <c r="E11" s="329"/>
      <c r="F11" s="318"/>
      <c r="G11" s="322">
        <f t="shared" si="0"/>
        <v>5</v>
      </c>
      <c r="H11" s="602">
        <f>SUM(G11:G29)</f>
        <v>44</v>
      </c>
      <c r="I11" s="497"/>
      <c r="J11" s="319">
        <v>3</v>
      </c>
      <c r="K11" s="303"/>
      <c r="L11" s="304"/>
      <c r="M11" s="329"/>
      <c r="N11" s="318"/>
      <c r="O11" s="322">
        <f t="shared" si="1"/>
        <v>3</v>
      </c>
      <c r="P11" s="602">
        <f>SUM(O11:O29)</f>
        <v>61</v>
      </c>
      <c r="Q11" s="497"/>
      <c r="R11" s="319"/>
      <c r="S11" s="303"/>
      <c r="T11" s="302"/>
      <c r="U11" s="552"/>
      <c r="V11" s="318"/>
      <c r="W11" s="322">
        <f t="shared" si="2"/>
        <v>0</v>
      </c>
      <c r="X11" s="602">
        <f>SUM(W11:W29)</f>
        <v>72</v>
      </c>
    </row>
    <row r="12" spans="1:24" ht="15" customHeight="1" thickBot="1">
      <c r="A12" s="305" t="s">
        <v>254</v>
      </c>
      <c r="B12" s="315"/>
      <c r="C12" s="303"/>
      <c r="D12" s="302"/>
      <c r="E12" s="329"/>
      <c r="F12" s="318"/>
      <c r="G12" s="322">
        <f t="shared" si="0"/>
        <v>0</v>
      </c>
      <c r="H12" s="603"/>
      <c r="I12" s="497"/>
      <c r="J12" s="315"/>
      <c r="K12" s="306">
        <v>2</v>
      </c>
      <c r="L12" s="302"/>
      <c r="M12" s="329"/>
      <c r="N12" s="318"/>
      <c r="O12" s="322">
        <f t="shared" si="1"/>
        <v>2</v>
      </c>
      <c r="P12" s="603"/>
      <c r="Q12" s="497"/>
      <c r="R12" s="315"/>
      <c r="S12" s="303"/>
      <c r="T12" s="302"/>
      <c r="U12" s="553"/>
      <c r="V12" s="318"/>
      <c r="W12" s="322">
        <f t="shared" si="2"/>
        <v>0</v>
      </c>
      <c r="X12" s="603"/>
    </row>
    <row r="13" spans="1:24" ht="15" customHeight="1" thickBot="1">
      <c r="A13" s="305" t="s">
        <v>219</v>
      </c>
      <c r="B13" s="319">
        <v>2</v>
      </c>
      <c r="C13" s="306"/>
      <c r="D13" s="304"/>
      <c r="E13" s="329"/>
      <c r="F13" s="318"/>
      <c r="G13" s="322">
        <f t="shared" si="0"/>
        <v>2</v>
      </c>
      <c r="H13" s="603"/>
      <c r="I13" s="497"/>
      <c r="J13" s="319">
        <v>5</v>
      </c>
      <c r="K13" s="306"/>
      <c r="L13" s="304"/>
      <c r="M13" s="329"/>
      <c r="N13" s="318"/>
      <c r="O13" s="322">
        <f t="shared" si="1"/>
        <v>5</v>
      </c>
      <c r="P13" s="603"/>
      <c r="Q13" s="497"/>
      <c r="R13" s="501">
        <v>1</v>
      </c>
      <c r="S13" s="306"/>
      <c r="T13" s="302"/>
      <c r="U13" s="553"/>
      <c r="V13" s="318"/>
      <c r="W13" s="322">
        <f t="shared" si="2"/>
        <v>1</v>
      </c>
      <c r="X13" s="603"/>
    </row>
    <row r="14" spans="1:24" ht="15" customHeight="1" thickBot="1">
      <c r="A14" s="305" t="s">
        <v>256</v>
      </c>
      <c r="B14" s="315"/>
      <c r="C14" s="306"/>
      <c r="D14" s="304"/>
      <c r="E14" s="329"/>
      <c r="F14" s="318"/>
      <c r="G14" s="322">
        <f t="shared" si="0"/>
        <v>0</v>
      </c>
      <c r="H14" s="603"/>
      <c r="I14" s="497"/>
      <c r="J14" s="315"/>
      <c r="K14" s="306"/>
      <c r="L14" s="304"/>
      <c r="M14" s="329"/>
      <c r="N14" s="318"/>
      <c r="O14" s="322">
        <f t="shared" si="1"/>
        <v>0</v>
      </c>
      <c r="P14" s="603"/>
      <c r="Q14" s="497"/>
      <c r="R14" s="315"/>
      <c r="S14" s="306"/>
      <c r="T14" s="304"/>
      <c r="U14" s="553"/>
      <c r="V14" s="318"/>
      <c r="W14" s="322">
        <f t="shared" si="2"/>
        <v>0</v>
      </c>
      <c r="X14" s="603"/>
    </row>
    <row r="15" spans="1:24" ht="15" customHeight="1" thickBot="1">
      <c r="A15" s="305" t="s">
        <v>220</v>
      </c>
      <c r="B15" s="319"/>
      <c r="C15" s="306"/>
      <c r="D15" s="304"/>
      <c r="E15" s="329"/>
      <c r="F15" s="318"/>
      <c r="G15" s="322">
        <f t="shared" si="0"/>
        <v>0</v>
      </c>
      <c r="H15" s="603"/>
      <c r="I15" s="497"/>
      <c r="J15" s="319"/>
      <c r="K15" s="306"/>
      <c r="L15" s="304"/>
      <c r="M15" s="329"/>
      <c r="N15" s="318"/>
      <c r="O15" s="322">
        <f t="shared" si="1"/>
        <v>0</v>
      </c>
      <c r="P15" s="603"/>
      <c r="Q15" s="497"/>
      <c r="R15" s="501">
        <v>2</v>
      </c>
      <c r="S15" s="306"/>
      <c r="T15" s="304"/>
      <c r="U15" s="553"/>
      <c r="V15" s="318"/>
      <c r="W15" s="322">
        <f t="shared" si="2"/>
        <v>2</v>
      </c>
      <c r="X15" s="603"/>
    </row>
    <row r="16" spans="1:24" ht="15" customHeight="1" thickBot="1">
      <c r="A16" s="305" t="s">
        <v>250</v>
      </c>
      <c r="B16" s="319">
        <v>4</v>
      </c>
      <c r="C16" s="306"/>
      <c r="D16" s="302"/>
      <c r="E16" s="329"/>
      <c r="F16" s="318"/>
      <c r="G16" s="322">
        <f t="shared" si="0"/>
        <v>4</v>
      </c>
      <c r="H16" s="603"/>
      <c r="I16" s="497"/>
      <c r="J16" s="319"/>
      <c r="K16" s="306"/>
      <c r="L16" s="302"/>
      <c r="M16" s="329"/>
      <c r="N16" s="318"/>
      <c r="O16" s="322">
        <f t="shared" si="1"/>
        <v>0</v>
      </c>
      <c r="P16" s="603"/>
      <c r="Q16" s="497"/>
      <c r="R16" s="501">
        <v>1</v>
      </c>
      <c r="S16" s="306"/>
      <c r="T16" s="302"/>
      <c r="U16" s="553"/>
      <c r="V16" s="318"/>
      <c r="W16" s="322">
        <f t="shared" si="2"/>
        <v>1</v>
      </c>
      <c r="X16" s="603"/>
    </row>
    <row r="17" spans="1:24" ht="15" customHeight="1" thickBot="1">
      <c r="A17" s="305" t="s">
        <v>251</v>
      </c>
      <c r="B17" s="319">
        <v>3</v>
      </c>
      <c r="C17" s="306"/>
      <c r="D17" s="302"/>
      <c r="E17" s="329"/>
      <c r="F17" s="318"/>
      <c r="G17" s="322">
        <f t="shared" si="0"/>
        <v>3</v>
      </c>
      <c r="H17" s="603"/>
      <c r="I17" s="497"/>
      <c r="J17" s="319">
        <v>7</v>
      </c>
      <c r="K17" s="306">
        <v>2</v>
      </c>
      <c r="L17" s="302"/>
      <c r="M17" s="329"/>
      <c r="N17" s="318"/>
      <c r="O17" s="322">
        <f t="shared" si="1"/>
        <v>9</v>
      </c>
      <c r="P17" s="603"/>
      <c r="Q17" s="497"/>
      <c r="R17" s="501">
        <v>6</v>
      </c>
      <c r="S17" s="306"/>
      <c r="T17" s="302"/>
      <c r="U17" s="553"/>
      <c r="V17" s="318"/>
      <c r="W17" s="322">
        <f t="shared" si="2"/>
        <v>6</v>
      </c>
      <c r="X17" s="603"/>
    </row>
    <row r="18" spans="1:24" ht="15" customHeight="1" thickBot="1">
      <c r="A18" s="305" t="s">
        <v>252</v>
      </c>
      <c r="B18" s="315"/>
      <c r="C18" s="306"/>
      <c r="D18" s="302"/>
      <c r="E18" s="329"/>
      <c r="F18" s="318"/>
      <c r="G18" s="322">
        <f t="shared" si="0"/>
        <v>0</v>
      </c>
      <c r="H18" s="603"/>
      <c r="I18" s="497"/>
      <c r="J18" s="315"/>
      <c r="K18" s="306">
        <v>2</v>
      </c>
      <c r="L18" s="302"/>
      <c r="M18" s="329"/>
      <c r="N18" s="318"/>
      <c r="O18" s="322">
        <f t="shared" si="1"/>
        <v>2</v>
      </c>
      <c r="P18" s="603"/>
      <c r="Q18" s="497"/>
      <c r="R18" s="315"/>
      <c r="S18" s="306"/>
      <c r="T18" s="302"/>
      <c r="U18" s="553"/>
      <c r="V18" s="318"/>
      <c r="W18" s="322">
        <f t="shared" si="2"/>
        <v>0</v>
      </c>
      <c r="X18" s="603"/>
    </row>
    <row r="19" spans="1:24" ht="15" customHeight="1" thickBot="1">
      <c r="A19" s="305" t="s">
        <v>255</v>
      </c>
      <c r="B19" s="319">
        <v>1</v>
      </c>
      <c r="C19" s="306">
        <v>16</v>
      </c>
      <c r="D19" s="302"/>
      <c r="E19" s="329">
        <v>7</v>
      </c>
      <c r="F19" s="318"/>
      <c r="G19" s="322">
        <f t="shared" si="0"/>
        <v>24</v>
      </c>
      <c r="H19" s="603"/>
      <c r="I19" s="497"/>
      <c r="J19" s="319">
        <v>4</v>
      </c>
      <c r="K19" s="306">
        <v>10</v>
      </c>
      <c r="L19" s="302"/>
      <c r="M19" s="329">
        <v>16</v>
      </c>
      <c r="N19" s="318"/>
      <c r="O19" s="322">
        <f t="shared" si="1"/>
        <v>30</v>
      </c>
      <c r="P19" s="603"/>
      <c r="Q19" s="497"/>
      <c r="R19" s="501"/>
      <c r="S19" s="306">
        <v>30</v>
      </c>
      <c r="T19" s="302"/>
      <c r="U19" s="553">
        <v>13</v>
      </c>
      <c r="V19" s="318"/>
      <c r="W19" s="322">
        <f t="shared" si="2"/>
        <v>43</v>
      </c>
      <c r="X19" s="603"/>
    </row>
    <row r="20" spans="1:24" ht="15" customHeight="1" thickBot="1">
      <c r="A20" s="305" t="s">
        <v>221</v>
      </c>
      <c r="B20" s="315"/>
      <c r="C20" s="306"/>
      <c r="D20" s="302"/>
      <c r="E20" s="329"/>
      <c r="F20" s="318"/>
      <c r="G20" s="322">
        <f t="shared" si="0"/>
        <v>0</v>
      </c>
      <c r="H20" s="603"/>
      <c r="I20" s="497"/>
      <c r="J20" s="315"/>
      <c r="K20" s="306">
        <v>2</v>
      </c>
      <c r="L20" s="302"/>
      <c r="M20" s="329"/>
      <c r="N20" s="318"/>
      <c r="O20" s="322">
        <f t="shared" si="1"/>
        <v>2</v>
      </c>
      <c r="P20" s="603"/>
      <c r="Q20" s="497"/>
      <c r="R20" s="315"/>
      <c r="S20" s="306">
        <v>5</v>
      </c>
      <c r="T20" s="302"/>
      <c r="U20" s="553"/>
      <c r="V20" s="318"/>
      <c r="W20" s="322">
        <f t="shared" si="2"/>
        <v>5</v>
      </c>
      <c r="X20" s="603"/>
    </row>
    <row r="21" spans="1:24" ht="15" customHeight="1" thickBot="1">
      <c r="A21" s="305" t="s">
        <v>222</v>
      </c>
      <c r="B21" s="315"/>
      <c r="C21" s="306"/>
      <c r="D21" s="302"/>
      <c r="E21" s="329"/>
      <c r="F21" s="318"/>
      <c r="G21" s="322">
        <f t="shared" si="0"/>
        <v>0</v>
      </c>
      <c r="H21" s="603"/>
      <c r="I21" s="497"/>
      <c r="J21" s="315"/>
      <c r="K21" s="306">
        <v>2</v>
      </c>
      <c r="L21" s="302"/>
      <c r="M21" s="329"/>
      <c r="N21" s="318"/>
      <c r="O21" s="322">
        <f t="shared" si="1"/>
        <v>2</v>
      </c>
      <c r="P21" s="603"/>
      <c r="Q21" s="497"/>
      <c r="R21" s="315"/>
      <c r="S21" s="306"/>
      <c r="T21" s="302"/>
      <c r="U21" s="553"/>
      <c r="V21" s="318"/>
      <c r="W21" s="322">
        <f t="shared" si="2"/>
        <v>0</v>
      </c>
      <c r="X21" s="603"/>
    </row>
    <row r="22" spans="1:24" ht="15" customHeight="1" thickBot="1">
      <c r="A22" s="305" t="s">
        <v>223</v>
      </c>
      <c r="B22" s="315"/>
      <c r="C22" s="306"/>
      <c r="D22" s="302"/>
      <c r="E22" s="329"/>
      <c r="F22" s="318"/>
      <c r="G22" s="322">
        <f t="shared" si="0"/>
        <v>0</v>
      </c>
      <c r="H22" s="603"/>
      <c r="I22" s="497"/>
      <c r="J22" s="315"/>
      <c r="K22" s="306"/>
      <c r="L22" s="302"/>
      <c r="M22" s="329"/>
      <c r="N22" s="318"/>
      <c r="O22" s="322">
        <f t="shared" si="1"/>
        <v>0</v>
      </c>
      <c r="P22" s="603"/>
      <c r="Q22" s="497"/>
      <c r="R22" s="315"/>
      <c r="S22" s="306"/>
      <c r="T22" s="302"/>
      <c r="U22" s="553"/>
      <c r="V22" s="318"/>
      <c r="W22" s="322">
        <f t="shared" si="2"/>
        <v>0</v>
      </c>
      <c r="X22" s="603"/>
    </row>
    <row r="23" spans="1:24" ht="15" customHeight="1" thickBot="1">
      <c r="A23" s="305" t="s">
        <v>224</v>
      </c>
      <c r="B23" s="315"/>
      <c r="C23" s="306"/>
      <c r="D23" s="302"/>
      <c r="E23" s="329"/>
      <c r="F23" s="318"/>
      <c r="G23" s="322">
        <f t="shared" si="0"/>
        <v>0</v>
      </c>
      <c r="H23" s="603"/>
      <c r="I23" s="497"/>
      <c r="J23" s="315"/>
      <c r="K23" s="306"/>
      <c r="L23" s="302"/>
      <c r="M23" s="329"/>
      <c r="N23" s="318"/>
      <c r="O23" s="322">
        <f t="shared" si="1"/>
        <v>0</v>
      </c>
      <c r="P23" s="603"/>
      <c r="Q23" s="497"/>
      <c r="R23" s="315"/>
      <c r="S23" s="306"/>
      <c r="T23" s="302"/>
      <c r="U23" s="553"/>
      <c r="V23" s="318"/>
      <c r="W23" s="322">
        <f t="shared" si="2"/>
        <v>0</v>
      </c>
      <c r="X23" s="603"/>
    </row>
    <row r="24" spans="1:24" ht="15" customHeight="1" thickBot="1">
      <c r="A24" s="305" t="s">
        <v>253</v>
      </c>
      <c r="B24" s="315"/>
      <c r="C24" s="306"/>
      <c r="D24" s="302"/>
      <c r="E24" s="329"/>
      <c r="F24" s="318"/>
      <c r="G24" s="322">
        <f t="shared" si="0"/>
        <v>0</v>
      </c>
      <c r="H24" s="603"/>
      <c r="I24" s="497"/>
      <c r="J24" s="315"/>
      <c r="K24" s="306"/>
      <c r="L24" s="302"/>
      <c r="M24" s="329"/>
      <c r="N24" s="318"/>
      <c r="O24" s="322">
        <f t="shared" si="1"/>
        <v>0</v>
      </c>
      <c r="P24" s="603"/>
      <c r="Q24" s="497"/>
      <c r="R24" s="315"/>
      <c r="S24" s="306"/>
      <c r="T24" s="302"/>
      <c r="U24" s="553"/>
      <c r="V24" s="318"/>
      <c r="W24" s="322">
        <f t="shared" si="2"/>
        <v>0</v>
      </c>
      <c r="X24" s="603"/>
    </row>
    <row r="25" spans="1:24" ht="15" customHeight="1" thickBot="1">
      <c r="A25" s="305" t="s">
        <v>225</v>
      </c>
      <c r="B25" s="315"/>
      <c r="C25" s="306"/>
      <c r="D25" s="302"/>
      <c r="E25" s="329"/>
      <c r="F25" s="318"/>
      <c r="G25" s="322">
        <f t="shared" si="0"/>
        <v>0</v>
      </c>
      <c r="H25" s="603"/>
      <c r="I25" s="497"/>
      <c r="J25" s="319"/>
      <c r="K25" s="306"/>
      <c r="L25" s="302"/>
      <c r="M25" s="329"/>
      <c r="N25" s="318"/>
      <c r="O25" s="322">
        <f t="shared" si="1"/>
        <v>0</v>
      </c>
      <c r="P25" s="603"/>
      <c r="Q25" s="497"/>
      <c r="R25" s="501">
        <v>4</v>
      </c>
      <c r="S25" s="306"/>
      <c r="T25" s="302"/>
      <c r="U25" s="553"/>
      <c r="V25" s="318"/>
      <c r="W25" s="322">
        <f t="shared" si="2"/>
        <v>4</v>
      </c>
      <c r="X25" s="603"/>
    </row>
    <row r="26" spans="1:24" ht="15" customHeight="1" thickBot="1">
      <c r="A26" s="305" t="s">
        <v>226</v>
      </c>
      <c r="B26" s="315"/>
      <c r="C26" s="306"/>
      <c r="D26" s="302"/>
      <c r="E26" s="329"/>
      <c r="F26" s="318"/>
      <c r="G26" s="322">
        <f t="shared" si="0"/>
        <v>0</v>
      </c>
      <c r="H26" s="603"/>
      <c r="I26" s="497"/>
      <c r="J26" s="315"/>
      <c r="K26" s="306"/>
      <c r="L26" s="302"/>
      <c r="M26" s="329"/>
      <c r="N26" s="318"/>
      <c r="O26" s="322">
        <f t="shared" si="1"/>
        <v>0</v>
      </c>
      <c r="P26" s="603"/>
      <c r="Q26" s="497"/>
      <c r="R26" s="315"/>
      <c r="S26" s="306"/>
      <c r="T26" s="302"/>
      <c r="U26" s="553"/>
      <c r="V26" s="318"/>
      <c r="W26" s="322">
        <f t="shared" si="2"/>
        <v>0</v>
      </c>
      <c r="X26" s="603"/>
    </row>
    <row r="27" spans="1:24" ht="15" customHeight="1" thickBot="1">
      <c r="A27" s="305" t="s">
        <v>227</v>
      </c>
      <c r="B27" s="315"/>
      <c r="C27" s="306"/>
      <c r="D27" s="302"/>
      <c r="E27" s="329"/>
      <c r="F27" s="318"/>
      <c r="G27" s="322">
        <f t="shared" si="0"/>
        <v>0</v>
      </c>
      <c r="H27" s="603"/>
      <c r="I27" s="497"/>
      <c r="J27" s="315"/>
      <c r="K27" s="306"/>
      <c r="L27" s="302"/>
      <c r="M27" s="329"/>
      <c r="N27" s="318"/>
      <c r="O27" s="322">
        <f t="shared" si="1"/>
        <v>0</v>
      </c>
      <c r="P27" s="603"/>
      <c r="Q27" s="497"/>
      <c r="R27" s="315"/>
      <c r="S27" s="306"/>
      <c r="T27" s="302"/>
      <c r="U27" s="553"/>
      <c r="V27" s="318"/>
      <c r="W27" s="322">
        <f t="shared" si="2"/>
        <v>0</v>
      </c>
      <c r="X27" s="603"/>
    </row>
    <row r="28" spans="1:24" ht="15" customHeight="1" thickBot="1">
      <c r="A28" s="305" t="s">
        <v>228</v>
      </c>
      <c r="B28" s="319">
        <v>6</v>
      </c>
      <c r="C28" s="306"/>
      <c r="D28" s="302"/>
      <c r="E28" s="329"/>
      <c r="F28" s="318"/>
      <c r="G28" s="322">
        <f t="shared" si="0"/>
        <v>6</v>
      </c>
      <c r="H28" s="603"/>
      <c r="I28" s="497"/>
      <c r="J28" s="319">
        <v>3</v>
      </c>
      <c r="K28" s="306">
        <v>3</v>
      </c>
      <c r="L28" s="302"/>
      <c r="M28" s="329"/>
      <c r="N28" s="318"/>
      <c r="O28" s="322">
        <f t="shared" si="1"/>
        <v>6</v>
      </c>
      <c r="P28" s="603"/>
      <c r="Q28" s="497"/>
      <c r="R28" s="501">
        <v>10</v>
      </c>
      <c r="S28" s="306"/>
      <c r="T28" s="302"/>
      <c r="U28" s="553"/>
      <c r="V28" s="318"/>
      <c r="W28" s="322">
        <f t="shared" si="2"/>
        <v>10</v>
      </c>
      <c r="X28" s="603"/>
    </row>
    <row r="29" spans="1:24" ht="15" customHeight="1" thickBot="1">
      <c r="A29" s="305" t="s">
        <v>269</v>
      </c>
      <c r="B29" s="315"/>
      <c r="C29" s="306"/>
      <c r="D29" s="302"/>
      <c r="E29" s="329"/>
      <c r="F29" s="318"/>
      <c r="G29" s="322">
        <f t="shared" si="0"/>
        <v>0</v>
      </c>
      <c r="H29" s="604"/>
      <c r="I29" s="497"/>
      <c r="J29" s="315"/>
      <c r="K29" s="306"/>
      <c r="L29" s="302"/>
      <c r="M29" s="329"/>
      <c r="N29" s="318"/>
      <c r="O29" s="322">
        <f t="shared" si="1"/>
        <v>0</v>
      </c>
      <c r="P29" s="604"/>
      <c r="Q29" s="497"/>
      <c r="R29" s="315"/>
      <c r="S29" s="306"/>
      <c r="T29" s="302"/>
      <c r="U29" s="554"/>
      <c r="V29" s="318"/>
      <c r="W29" s="322">
        <f t="shared" si="2"/>
        <v>0</v>
      </c>
      <c r="X29" s="604"/>
    </row>
    <row r="30" spans="1:24" ht="15" customHeight="1" thickBot="1">
      <c r="A30" s="301" t="s">
        <v>195</v>
      </c>
      <c r="B30" s="315"/>
      <c r="C30" s="306"/>
      <c r="D30" s="302"/>
      <c r="E30" s="329"/>
      <c r="F30" s="318"/>
      <c r="G30" s="326">
        <f t="shared" si="0"/>
        <v>0</v>
      </c>
      <c r="H30" s="300"/>
      <c r="I30" s="300"/>
      <c r="J30" s="315"/>
      <c r="K30" s="306"/>
      <c r="L30" s="302"/>
      <c r="M30" s="329"/>
      <c r="N30" s="318"/>
      <c r="O30" s="326">
        <f t="shared" si="1"/>
        <v>0</v>
      </c>
      <c r="P30" s="300"/>
      <c r="Q30" s="498"/>
      <c r="R30" s="315"/>
      <c r="S30" s="306"/>
      <c r="T30" s="302"/>
      <c r="U30" s="329"/>
      <c r="V30" s="318"/>
      <c r="W30" s="326">
        <f t="shared" si="2"/>
        <v>0</v>
      </c>
      <c r="X30" s="300"/>
    </row>
    <row r="31" spans="1:24" ht="15" customHeight="1" thickBot="1">
      <c r="A31" s="301" t="s">
        <v>196</v>
      </c>
      <c r="B31" s="315"/>
      <c r="C31" s="306"/>
      <c r="D31" s="302"/>
      <c r="E31" s="329">
        <v>2</v>
      </c>
      <c r="F31" s="318"/>
      <c r="G31" s="326">
        <f t="shared" si="0"/>
        <v>2</v>
      </c>
      <c r="H31" s="300"/>
      <c r="I31" s="300"/>
      <c r="J31" s="315"/>
      <c r="K31" s="306"/>
      <c r="L31" s="302"/>
      <c r="M31" s="329">
        <v>1</v>
      </c>
      <c r="N31" s="318"/>
      <c r="O31" s="326">
        <f t="shared" si="1"/>
        <v>1</v>
      </c>
      <c r="P31" s="300"/>
      <c r="Q31" s="498"/>
      <c r="R31" s="315"/>
      <c r="S31" s="306"/>
      <c r="T31" s="302"/>
      <c r="U31" s="329"/>
      <c r="V31" s="318"/>
      <c r="W31" s="326">
        <f t="shared" si="2"/>
        <v>0</v>
      </c>
      <c r="X31" s="300"/>
    </row>
    <row r="32" spans="1:24" ht="15" customHeight="1" thickBot="1">
      <c r="A32" s="301" t="s">
        <v>197</v>
      </c>
      <c r="B32" s="315"/>
      <c r="C32" s="306">
        <v>3</v>
      </c>
      <c r="D32" s="302"/>
      <c r="E32" s="329"/>
      <c r="F32" s="318"/>
      <c r="G32" s="326">
        <f t="shared" si="0"/>
        <v>3</v>
      </c>
      <c r="H32" s="300"/>
      <c r="I32" s="300"/>
      <c r="J32" s="315"/>
      <c r="K32" s="306"/>
      <c r="L32" s="302"/>
      <c r="M32" s="329">
        <v>8</v>
      </c>
      <c r="N32" s="318"/>
      <c r="O32" s="326">
        <f t="shared" si="1"/>
        <v>8</v>
      </c>
      <c r="P32" s="300"/>
      <c r="Q32" s="498"/>
      <c r="R32" s="315"/>
      <c r="S32" s="306"/>
      <c r="T32" s="302"/>
      <c r="U32" s="329">
        <v>7</v>
      </c>
      <c r="V32" s="318"/>
      <c r="W32" s="326">
        <f t="shared" si="2"/>
        <v>7</v>
      </c>
      <c r="X32" s="300"/>
    </row>
    <row r="33" spans="1:24" ht="15" customHeight="1" thickBot="1">
      <c r="A33" s="301" t="s">
        <v>198</v>
      </c>
      <c r="B33" s="315"/>
      <c r="C33" s="303"/>
      <c r="D33" s="302"/>
      <c r="E33" s="316"/>
      <c r="F33" s="318"/>
      <c r="G33" s="326">
        <f t="shared" si="0"/>
        <v>0</v>
      </c>
      <c r="H33" s="300"/>
      <c r="I33" s="300"/>
      <c r="J33" s="315"/>
      <c r="K33" s="303"/>
      <c r="L33" s="302"/>
      <c r="M33" s="316"/>
      <c r="N33" s="318"/>
      <c r="O33" s="326">
        <f t="shared" si="1"/>
        <v>0</v>
      </c>
      <c r="P33" s="300"/>
      <c r="Q33" s="498"/>
      <c r="R33" s="315"/>
      <c r="S33" s="303"/>
      <c r="T33" s="302"/>
      <c r="U33" s="316"/>
      <c r="V33" s="318"/>
      <c r="W33" s="326">
        <f t="shared" si="2"/>
        <v>0</v>
      </c>
      <c r="X33" s="300"/>
    </row>
    <row r="34" spans="1:24" ht="15" customHeight="1" thickBot="1">
      <c r="A34" s="301" t="s">
        <v>199</v>
      </c>
      <c r="B34" s="315"/>
      <c r="C34" s="306">
        <v>1</v>
      </c>
      <c r="D34" s="302"/>
      <c r="E34" s="316"/>
      <c r="F34" s="318"/>
      <c r="G34" s="326">
        <f t="shared" si="0"/>
        <v>1</v>
      </c>
      <c r="H34" s="300"/>
      <c r="I34" s="300"/>
      <c r="J34" s="315"/>
      <c r="K34" s="303"/>
      <c r="L34" s="302"/>
      <c r="M34" s="316"/>
      <c r="N34" s="318"/>
      <c r="O34" s="326">
        <f t="shared" si="1"/>
        <v>0</v>
      </c>
      <c r="P34" s="300"/>
      <c r="Q34" s="498"/>
      <c r="R34" s="315"/>
      <c r="S34" s="303"/>
      <c r="T34" s="302"/>
      <c r="U34" s="329">
        <v>7</v>
      </c>
      <c r="V34" s="318"/>
      <c r="W34" s="326">
        <f t="shared" si="2"/>
        <v>7</v>
      </c>
      <c r="X34" s="300"/>
    </row>
    <row r="35" spans="1:24" ht="15" customHeight="1" thickBot="1">
      <c r="A35" s="301" t="s">
        <v>200</v>
      </c>
      <c r="B35" s="315"/>
      <c r="C35" s="303"/>
      <c r="D35" s="302"/>
      <c r="E35" s="316"/>
      <c r="F35" s="318"/>
      <c r="G35" s="326">
        <f t="shared" si="0"/>
        <v>0</v>
      </c>
      <c r="H35" s="300"/>
      <c r="I35" s="300"/>
      <c r="J35" s="315"/>
      <c r="K35" s="303"/>
      <c r="L35" s="302"/>
      <c r="M35" s="316"/>
      <c r="N35" s="318"/>
      <c r="O35" s="326">
        <f t="shared" si="1"/>
        <v>0</v>
      </c>
      <c r="P35" s="300"/>
      <c r="Q35" s="498"/>
      <c r="R35" s="315"/>
      <c r="S35" s="303"/>
      <c r="T35" s="302"/>
      <c r="U35" s="329">
        <v>3</v>
      </c>
      <c r="V35" s="318"/>
      <c r="W35" s="326">
        <f t="shared" si="2"/>
        <v>3</v>
      </c>
      <c r="X35" s="300"/>
    </row>
    <row r="36" spans="1:24" ht="15" customHeight="1" thickBot="1">
      <c r="A36" s="301" t="s">
        <v>201</v>
      </c>
      <c r="B36" s="315"/>
      <c r="C36" s="303"/>
      <c r="D36" s="302"/>
      <c r="E36" s="316"/>
      <c r="F36" s="318"/>
      <c r="G36" s="326">
        <f t="shared" si="0"/>
        <v>0</v>
      </c>
      <c r="H36" s="300"/>
      <c r="I36" s="300"/>
      <c r="J36" s="315"/>
      <c r="K36" s="303"/>
      <c r="L36" s="302"/>
      <c r="M36" s="329">
        <v>2</v>
      </c>
      <c r="N36" s="318"/>
      <c r="O36" s="326">
        <f t="shared" si="1"/>
        <v>2</v>
      </c>
      <c r="P36" s="300"/>
      <c r="Q36" s="498"/>
      <c r="R36" s="315"/>
      <c r="S36" s="303"/>
      <c r="T36" s="302"/>
      <c r="U36" s="329">
        <v>3</v>
      </c>
      <c r="V36" s="318"/>
      <c r="W36" s="326">
        <f t="shared" si="2"/>
        <v>3</v>
      </c>
      <c r="X36" s="300"/>
    </row>
    <row r="37" spans="1:24" ht="15" customHeight="1" thickBot="1">
      <c r="A37" s="301" t="s">
        <v>191</v>
      </c>
      <c r="B37" s="315"/>
      <c r="C37" s="303"/>
      <c r="D37" s="302"/>
      <c r="E37" s="316"/>
      <c r="F37" s="318"/>
      <c r="G37" s="326">
        <f t="shared" si="0"/>
        <v>0</v>
      </c>
      <c r="H37" s="300"/>
      <c r="I37" s="300"/>
      <c r="J37" s="315"/>
      <c r="K37" s="303"/>
      <c r="L37" s="302"/>
      <c r="M37" s="316"/>
      <c r="N37" s="318"/>
      <c r="O37" s="326">
        <f t="shared" si="1"/>
        <v>0</v>
      </c>
      <c r="P37" s="300"/>
      <c r="Q37" s="498"/>
      <c r="R37" s="315"/>
      <c r="S37" s="303"/>
      <c r="T37" s="302"/>
      <c r="U37" s="316"/>
      <c r="V37" s="318"/>
      <c r="W37" s="326">
        <f t="shared" si="2"/>
        <v>0</v>
      </c>
      <c r="X37" s="300"/>
    </row>
    <row r="38" spans="1:24" ht="15" customHeight="1" thickBot="1">
      <c r="A38" s="301" t="s">
        <v>202</v>
      </c>
      <c r="B38" s="315"/>
      <c r="C38" s="306">
        <v>1</v>
      </c>
      <c r="D38" s="302"/>
      <c r="E38" s="316"/>
      <c r="F38" s="318"/>
      <c r="G38" s="326">
        <f t="shared" si="0"/>
        <v>1</v>
      </c>
      <c r="H38" s="300"/>
      <c r="I38" s="300"/>
      <c r="J38" s="315"/>
      <c r="K38" s="303"/>
      <c r="L38" s="302"/>
      <c r="M38" s="316"/>
      <c r="N38" s="318"/>
      <c r="O38" s="326">
        <f t="shared" si="1"/>
        <v>0</v>
      </c>
      <c r="P38" s="300"/>
      <c r="Q38" s="498"/>
      <c r="R38" s="315"/>
      <c r="S38" s="303"/>
      <c r="T38" s="302"/>
      <c r="U38" s="316"/>
      <c r="V38" s="318"/>
      <c r="W38" s="326">
        <f t="shared" si="2"/>
        <v>0</v>
      </c>
      <c r="X38" s="300"/>
    </row>
    <row r="39" spans="1:24" ht="15" customHeight="1" thickBot="1">
      <c r="A39" s="301" t="s">
        <v>203</v>
      </c>
      <c r="B39" s="315"/>
      <c r="C39" s="306">
        <v>1</v>
      </c>
      <c r="D39" s="302"/>
      <c r="E39" s="316"/>
      <c r="F39" s="318"/>
      <c r="G39" s="326">
        <f t="shared" si="0"/>
        <v>1</v>
      </c>
      <c r="H39" s="300"/>
      <c r="I39" s="300"/>
      <c r="J39" s="315"/>
      <c r="K39" s="303"/>
      <c r="L39" s="302"/>
      <c r="M39" s="316"/>
      <c r="N39" s="318"/>
      <c r="O39" s="326">
        <f t="shared" si="1"/>
        <v>0</v>
      </c>
      <c r="P39" s="300"/>
      <c r="Q39" s="498"/>
      <c r="R39" s="315"/>
      <c r="S39" s="306"/>
      <c r="T39" s="302"/>
      <c r="U39" s="316"/>
      <c r="V39" s="318"/>
      <c r="W39" s="326">
        <f t="shared" si="2"/>
        <v>0</v>
      </c>
      <c r="X39" s="300"/>
    </row>
    <row r="40" spans="1:24" ht="15" customHeight="1" thickBot="1">
      <c r="A40" s="301" t="s">
        <v>204</v>
      </c>
      <c r="B40" s="315"/>
      <c r="C40" s="303"/>
      <c r="D40" s="302"/>
      <c r="E40" s="316"/>
      <c r="F40" s="318"/>
      <c r="G40" s="326">
        <f t="shared" si="0"/>
        <v>0</v>
      </c>
      <c r="H40" s="300"/>
      <c r="I40" s="300"/>
      <c r="J40" s="315"/>
      <c r="K40" s="303"/>
      <c r="L40" s="302"/>
      <c r="M40" s="316"/>
      <c r="N40" s="318"/>
      <c r="O40" s="326">
        <f t="shared" si="1"/>
        <v>0</v>
      </c>
      <c r="P40" s="300"/>
      <c r="Q40" s="498"/>
      <c r="R40" s="315"/>
      <c r="S40" s="303"/>
      <c r="T40" s="302"/>
      <c r="U40" s="316"/>
      <c r="V40" s="318"/>
      <c r="W40" s="326">
        <f t="shared" si="2"/>
        <v>0</v>
      </c>
      <c r="X40" s="300"/>
    </row>
    <row r="41" spans="1:24" ht="15" customHeight="1" thickBot="1">
      <c r="A41" s="301" t="s">
        <v>205</v>
      </c>
      <c r="B41" s="315"/>
      <c r="C41" s="303"/>
      <c r="D41" s="302"/>
      <c r="E41" s="316"/>
      <c r="F41" s="318"/>
      <c r="G41" s="326">
        <f t="shared" si="0"/>
        <v>0</v>
      </c>
      <c r="H41" s="300"/>
      <c r="I41" s="300"/>
      <c r="J41" s="315"/>
      <c r="K41" s="303"/>
      <c r="L41" s="302"/>
      <c r="M41" s="316"/>
      <c r="N41" s="318"/>
      <c r="O41" s="326">
        <f t="shared" si="1"/>
        <v>0</v>
      </c>
      <c r="P41" s="300"/>
      <c r="Q41" s="498"/>
      <c r="R41" s="315"/>
      <c r="S41" s="303"/>
      <c r="T41" s="302"/>
      <c r="U41" s="316"/>
      <c r="V41" s="318"/>
      <c r="W41" s="326">
        <f t="shared" si="2"/>
        <v>0</v>
      </c>
      <c r="X41" s="300"/>
    </row>
    <row r="42" spans="1:24" ht="15" customHeight="1" thickBot="1">
      <c r="A42" s="301" t="s">
        <v>206</v>
      </c>
      <c r="B42" s="315"/>
      <c r="C42" s="303"/>
      <c r="D42" s="302"/>
      <c r="E42" s="329">
        <v>9</v>
      </c>
      <c r="F42" s="318"/>
      <c r="G42" s="326">
        <f t="shared" si="0"/>
        <v>9</v>
      </c>
      <c r="H42" s="300"/>
      <c r="I42" s="300"/>
      <c r="J42" s="315"/>
      <c r="K42" s="306">
        <v>1</v>
      </c>
      <c r="L42" s="302"/>
      <c r="M42" s="329"/>
      <c r="N42" s="318"/>
      <c r="O42" s="326">
        <f t="shared" si="1"/>
        <v>1</v>
      </c>
      <c r="P42" s="300"/>
      <c r="Q42" s="498"/>
      <c r="R42" s="315"/>
      <c r="S42" s="306">
        <v>1</v>
      </c>
      <c r="T42" s="302"/>
      <c r="U42" s="329">
        <v>5</v>
      </c>
      <c r="V42" s="318"/>
      <c r="W42" s="326">
        <f t="shared" si="2"/>
        <v>6</v>
      </c>
      <c r="X42" s="300"/>
    </row>
    <row r="43" spans="1:24" ht="15" customHeight="1" thickBot="1">
      <c r="A43" s="301" t="s">
        <v>207</v>
      </c>
      <c r="B43" s="315"/>
      <c r="C43" s="303"/>
      <c r="D43" s="302"/>
      <c r="E43" s="316"/>
      <c r="F43" s="318"/>
      <c r="G43" s="330">
        <f t="shared" si="0"/>
        <v>0</v>
      </c>
      <c r="H43" s="300"/>
      <c r="I43" s="300"/>
      <c r="J43" s="315"/>
      <c r="K43" s="303"/>
      <c r="L43" s="302"/>
      <c r="M43" s="316"/>
      <c r="N43" s="318"/>
      <c r="O43" s="330">
        <f t="shared" si="1"/>
        <v>0</v>
      </c>
      <c r="P43" s="300"/>
      <c r="Q43" s="498"/>
      <c r="R43" s="315"/>
      <c r="S43" s="303"/>
      <c r="T43" s="302"/>
      <c r="U43" s="316"/>
      <c r="V43" s="318"/>
      <c r="W43" s="330">
        <f t="shared" si="2"/>
        <v>0</v>
      </c>
      <c r="X43" s="300"/>
    </row>
    <row r="44" spans="1:24" ht="14.25" thickBot="1" thickTop="1">
      <c r="A44" s="307" t="s">
        <v>263</v>
      </c>
      <c r="B44" s="319">
        <f aca="true" t="shared" si="3" ref="B44:G44">SUM(B5:B43)</f>
        <v>21</v>
      </c>
      <c r="C44" s="320">
        <f t="shared" si="3"/>
        <v>22</v>
      </c>
      <c r="D44" s="302">
        <f t="shared" si="3"/>
        <v>0</v>
      </c>
      <c r="E44" s="321">
        <f t="shared" si="3"/>
        <v>40</v>
      </c>
      <c r="F44" s="331">
        <f t="shared" si="3"/>
        <v>0</v>
      </c>
      <c r="G44" s="332">
        <f t="shared" si="3"/>
        <v>83</v>
      </c>
      <c r="H44" s="300"/>
      <c r="I44" s="300"/>
      <c r="J44" s="319">
        <f aca="true" t="shared" si="4" ref="J44:O44">SUM(J5:J43)</f>
        <v>22</v>
      </c>
      <c r="K44" s="320">
        <f t="shared" si="4"/>
        <v>24</v>
      </c>
      <c r="L44" s="302">
        <f t="shared" si="4"/>
        <v>0</v>
      </c>
      <c r="M44" s="321">
        <f t="shared" si="4"/>
        <v>34</v>
      </c>
      <c r="N44" s="331">
        <f t="shared" si="4"/>
        <v>0</v>
      </c>
      <c r="O44" s="332">
        <f t="shared" si="4"/>
        <v>80</v>
      </c>
      <c r="P44" s="300"/>
      <c r="Q44" s="498"/>
      <c r="R44" s="501">
        <f aca="true" t="shared" si="5" ref="R44:W44">SUM(R5:R43)</f>
        <v>24</v>
      </c>
      <c r="S44" s="320">
        <f t="shared" si="5"/>
        <v>36</v>
      </c>
      <c r="T44" s="302">
        <f t="shared" si="5"/>
        <v>0</v>
      </c>
      <c r="U44" s="321">
        <f t="shared" si="5"/>
        <v>41</v>
      </c>
      <c r="V44" s="331">
        <f t="shared" si="5"/>
        <v>0</v>
      </c>
      <c r="W44" s="332">
        <f t="shared" si="5"/>
        <v>101</v>
      </c>
      <c r="X44" s="300"/>
    </row>
    <row r="45" ht="13.5" thickTop="1"/>
  </sheetData>
  <mergeCells count="10">
    <mergeCell ref="H11:H29"/>
    <mergeCell ref="P11:P29"/>
    <mergeCell ref="X11:X29"/>
    <mergeCell ref="A1:X2"/>
    <mergeCell ref="B3:F3"/>
    <mergeCell ref="G3:G4"/>
    <mergeCell ref="J3:N3"/>
    <mergeCell ref="O3:O4"/>
    <mergeCell ref="R3:V3"/>
    <mergeCell ref="W3:W4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K22" sqref="K22"/>
    </sheetView>
  </sheetViews>
  <sheetFormatPr defaultColWidth="11.421875" defaultRowHeight="12.75"/>
  <cols>
    <col min="1" max="1" width="4.140625" style="0" customWidth="1"/>
    <col min="2" max="2" width="22.8515625" style="0" customWidth="1"/>
    <col min="3" max="3" width="22.57421875" style="0" customWidth="1"/>
    <col min="4" max="4" width="12.8515625" style="0" customWidth="1"/>
    <col min="5" max="5" width="13.57421875" style="0" customWidth="1"/>
    <col min="6" max="6" width="11.28125" style="0" customWidth="1"/>
    <col min="8" max="8" width="15.7109375" style="0" customWidth="1"/>
    <col min="15" max="15" width="0.9921875" style="0" customWidth="1"/>
  </cols>
  <sheetData>
    <row r="1" spans="2:7" ht="12.75">
      <c r="B1" s="539"/>
      <c r="C1" s="539"/>
      <c r="D1" s="539"/>
      <c r="E1" s="539"/>
      <c r="F1" s="539"/>
      <c r="G1" s="539"/>
    </row>
    <row r="2" spans="1:16" ht="21" thickBot="1">
      <c r="A2" s="162">
        <v>6</v>
      </c>
      <c r="B2" s="160" t="s">
        <v>158</v>
      </c>
      <c r="C2" s="169"/>
      <c r="D2" s="159"/>
      <c r="E2" s="159"/>
      <c r="F2" s="161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6" ht="14.25" thickBot="1" thickTop="1">
      <c r="A3" s="2"/>
      <c r="B3" s="2"/>
      <c r="C3" s="615" t="s">
        <v>290</v>
      </c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7"/>
      <c r="O3" s="2"/>
      <c r="P3" s="2"/>
    </row>
    <row r="4" spans="1:16" ht="13.5" thickTop="1">
      <c r="A4" s="2"/>
      <c r="B4" s="504"/>
      <c r="C4" s="211">
        <v>1</v>
      </c>
      <c r="D4" s="211">
        <v>2</v>
      </c>
      <c r="E4" s="211">
        <v>3</v>
      </c>
      <c r="F4" s="211">
        <v>4</v>
      </c>
      <c r="G4" s="211">
        <v>5</v>
      </c>
      <c r="H4" s="211">
        <v>6</v>
      </c>
      <c r="I4" s="211">
        <v>7</v>
      </c>
      <c r="J4" s="211">
        <v>8</v>
      </c>
      <c r="K4" s="211">
        <v>9</v>
      </c>
      <c r="L4" s="505">
        <v>10</v>
      </c>
      <c r="M4" s="505">
        <v>11</v>
      </c>
      <c r="N4" s="505">
        <v>12</v>
      </c>
      <c r="O4" s="506"/>
      <c r="P4" s="211" t="s">
        <v>3</v>
      </c>
    </row>
    <row r="5" spans="1:16" ht="12.75">
      <c r="A5" s="2"/>
      <c r="B5" s="511" t="s">
        <v>281</v>
      </c>
      <c r="C5" s="512"/>
      <c r="D5" s="513"/>
      <c r="E5" s="513"/>
      <c r="F5" s="513"/>
      <c r="G5" s="513"/>
      <c r="H5" s="513"/>
      <c r="I5" s="513"/>
      <c r="J5" s="513"/>
      <c r="K5" s="513"/>
      <c r="L5" s="512"/>
      <c r="M5" s="513"/>
      <c r="N5" s="513"/>
      <c r="O5" s="514"/>
      <c r="P5" s="513"/>
    </row>
    <row r="6" spans="1:16" ht="13.5" thickBot="1">
      <c r="A6" s="634" t="s">
        <v>116</v>
      </c>
      <c r="B6" s="510" t="s">
        <v>159</v>
      </c>
      <c r="C6" s="530"/>
      <c r="D6" s="531"/>
      <c r="E6" s="531"/>
      <c r="F6" s="531"/>
      <c r="G6" s="531"/>
      <c r="H6" s="531"/>
      <c r="I6" s="531"/>
      <c r="J6" s="531"/>
      <c r="K6" s="531"/>
      <c r="L6" s="532"/>
      <c r="M6" s="533"/>
      <c r="N6" s="533"/>
      <c r="O6" s="508"/>
      <c r="P6" s="507"/>
    </row>
    <row r="7" spans="1:16" ht="14.25" thickBot="1" thickTop="1">
      <c r="A7" s="634"/>
      <c r="B7" s="509" t="s">
        <v>278</v>
      </c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  <c r="O7" s="508"/>
      <c r="P7" s="538"/>
    </row>
    <row r="8" spans="1:16" ht="14.25" thickBot="1" thickTop="1">
      <c r="A8" s="634"/>
      <c r="B8" s="509" t="s">
        <v>279</v>
      </c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08"/>
      <c r="P8" s="538"/>
    </row>
    <row r="9" spans="1:16" ht="14.25" thickBot="1" thickTop="1">
      <c r="A9" s="634"/>
      <c r="B9" s="509" t="s">
        <v>280</v>
      </c>
      <c r="C9" s="538"/>
      <c r="D9" s="538"/>
      <c r="E9" s="538"/>
      <c r="F9" s="538"/>
      <c r="G9" s="538"/>
      <c r="H9" s="538"/>
      <c r="I9" s="538"/>
      <c r="J9" s="538"/>
      <c r="K9" s="538"/>
      <c r="L9" s="538"/>
      <c r="M9" s="538"/>
      <c r="N9" s="538"/>
      <c r="O9" s="508"/>
      <c r="P9" s="538"/>
    </row>
    <row r="10" spans="1:16" ht="14.25" thickBot="1" thickTop="1">
      <c r="A10" s="634"/>
      <c r="B10" s="510" t="s">
        <v>282</v>
      </c>
      <c r="C10" s="534"/>
      <c r="D10" s="535"/>
      <c r="E10" s="535"/>
      <c r="F10" s="535"/>
      <c r="G10" s="535"/>
      <c r="H10" s="535"/>
      <c r="I10" s="535"/>
      <c r="J10" s="535"/>
      <c r="K10" s="535"/>
      <c r="L10" s="536"/>
      <c r="M10" s="537"/>
      <c r="N10" s="537"/>
      <c r="O10" s="508"/>
      <c r="P10" s="507"/>
    </row>
    <row r="11" spans="1:16" ht="14.25" thickBot="1" thickTop="1">
      <c r="A11" s="634"/>
      <c r="B11" s="509" t="s">
        <v>283</v>
      </c>
      <c r="C11" s="538"/>
      <c r="D11" s="538"/>
      <c r="E11" s="538"/>
      <c r="F11" s="538"/>
      <c r="G11" s="538"/>
      <c r="H11" s="538"/>
      <c r="I11" s="538"/>
      <c r="J11" s="538"/>
      <c r="K11" s="538"/>
      <c r="L11" s="538"/>
      <c r="M11" s="538"/>
      <c r="N11" s="538"/>
      <c r="O11" s="508"/>
      <c r="P11" s="538"/>
    </row>
    <row r="12" spans="1:16" ht="14.25" thickBot="1" thickTop="1">
      <c r="A12" s="634"/>
      <c r="B12" s="509" t="s">
        <v>284</v>
      </c>
      <c r="C12" s="538"/>
      <c r="D12" s="538"/>
      <c r="E12" s="538"/>
      <c r="F12" s="538"/>
      <c r="G12" s="538"/>
      <c r="H12" s="538"/>
      <c r="I12" s="538"/>
      <c r="J12" s="538"/>
      <c r="K12" s="538"/>
      <c r="L12" s="538"/>
      <c r="M12" s="538"/>
      <c r="N12" s="538"/>
      <c r="O12" s="2"/>
      <c r="P12" s="538"/>
    </row>
    <row r="13" spans="1:16" ht="14.25" thickBot="1" thickTop="1">
      <c r="A13" s="634"/>
      <c r="B13" s="515" t="s">
        <v>285</v>
      </c>
      <c r="C13" s="538"/>
      <c r="D13" s="538"/>
      <c r="E13" s="538"/>
      <c r="F13" s="538"/>
      <c r="G13" s="538"/>
      <c r="H13" s="538"/>
      <c r="I13" s="538"/>
      <c r="J13" s="538"/>
      <c r="K13" s="538"/>
      <c r="L13" s="538"/>
      <c r="M13" s="538"/>
      <c r="N13" s="538"/>
      <c r="O13" s="2"/>
      <c r="P13" s="538"/>
    </row>
    <row r="14" spans="1:16" ht="14.25" thickBot="1" thickTop="1">
      <c r="A14" s="634"/>
      <c r="B14" s="510" t="s">
        <v>286</v>
      </c>
      <c r="C14" s="191"/>
      <c r="D14" s="2"/>
      <c r="E14" s="2"/>
      <c r="F14" s="2"/>
      <c r="G14" s="2"/>
      <c r="H14" s="2"/>
      <c r="I14" s="2"/>
      <c r="J14" s="2"/>
      <c r="K14" s="2"/>
      <c r="L14" s="274"/>
      <c r="M14" s="93"/>
      <c r="N14" s="93"/>
      <c r="O14" s="2"/>
      <c r="P14" s="2"/>
    </row>
    <row r="15" spans="1:16" ht="14.25" thickBot="1" thickTop="1">
      <c r="A15" s="634"/>
      <c r="B15" s="515" t="s">
        <v>287</v>
      </c>
      <c r="C15" s="538"/>
      <c r="D15" s="538"/>
      <c r="E15" s="538"/>
      <c r="F15" s="538"/>
      <c r="G15" s="538"/>
      <c r="H15" s="538"/>
      <c r="I15" s="538"/>
      <c r="J15" s="538"/>
      <c r="K15" s="538"/>
      <c r="L15" s="538"/>
      <c r="M15" s="538"/>
      <c r="N15" s="538"/>
      <c r="O15" s="2"/>
      <c r="P15" s="538"/>
    </row>
    <row r="16" spans="1:16" ht="14.25" thickBot="1" thickTop="1">
      <c r="A16" s="634"/>
      <c r="B16" s="515" t="s">
        <v>288</v>
      </c>
      <c r="C16" s="538"/>
      <c r="D16" s="538"/>
      <c r="E16" s="538"/>
      <c r="F16" s="538"/>
      <c r="G16" s="538"/>
      <c r="H16" s="538"/>
      <c r="I16" s="538"/>
      <c r="J16" s="538"/>
      <c r="K16" s="538"/>
      <c r="L16" s="538"/>
      <c r="M16" s="538"/>
      <c r="N16" s="538"/>
      <c r="O16" s="2"/>
      <c r="P16" s="538"/>
    </row>
    <row r="17" spans="1:16" ht="13.5" thickTop="1">
      <c r="A17" s="2"/>
      <c r="B17" s="2"/>
      <c r="C17" s="191"/>
      <c r="D17" s="2"/>
      <c r="E17" s="2"/>
      <c r="F17" s="2"/>
      <c r="G17" s="2"/>
      <c r="H17" s="2"/>
      <c r="I17" s="2"/>
      <c r="J17" s="2"/>
      <c r="K17" s="2"/>
      <c r="L17" s="274"/>
      <c r="M17" s="93"/>
      <c r="N17" s="93"/>
      <c r="O17" s="2"/>
      <c r="P17" s="2"/>
    </row>
    <row r="18" spans="1:16" ht="12.75">
      <c r="A18" s="2"/>
      <c r="B18" s="511" t="s">
        <v>289</v>
      </c>
      <c r="C18" s="511"/>
      <c r="D18" s="511"/>
      <c r="E18" s="511"/>
      <c r="F18" s="511"/>
      <c r="G18" s="511"/>
      <c r="H18" s="511"/>
      <c r="I18" s="511"/>
      <c r="J18" s="511"/>
      <c r="K18" s="511"/>
      <c r="L18" s="511"/>
      <c r="M18" s="511"/>
      <c r="N18" s="511"/>
      <c r="O18" s="511"/>
      <c r="P18" s="511"/>
    </row>
    <row r="19" spans="1:16" ht="12.75">
      <c r="A19" s="2"/>
      <c r="B19" s="2"/>
      <c r="C19" s="191"/>
      <c r="D19" s="2"/>
      <c r="E19" s="2"/>
      <c r="F19" s="2"/>
      <c r="G19" s="2"/>
      <c r="H19" s="2"/>
      <c r="I19" s="2"/>
      <c r="J19" s="2"/>
      <c r="K19" s="2"/>
      <c r="L19" s="274"/>
      <c r="M19" s="93"/>
      <c r="N19" s="93"/>
      <c r="O19" s="2"/>
      <c r="P19" s="2"/>
    </row>
    <row r="20" spans="2:8" ht="38.25">
      <c r="B20" s="549" t="s">
        <v>291</v>
      </c>
      <c r="C20" s="550" t="s">
        <v>292</v>
      </c>
      <c r="D20" s="550" t="s">
        <v>293</v>
      </c>
      <c r="E20" s="550" t="s">
        <v>294</v>
      </c>
      <c r="F20" s="550" t="s">
        <v>295</v>
      </c>
      <c r="G20" s="550" t="s">
        <v>296</v>
      </c>
      <c r="H20" s="551" t="s">
        <v>297</v>
      </c>
    </row>
    <row r="21" spans="2:8" ht="56.25">
      <c r="B21" s="540" t="s">
        <v>298</v>
      </c>
      <c r="C21" s="541" t="s">
        <v>299</v>
      </c>
      <c r="D21" s="540" t="s">
        <v>300</v>
      </c>
      <c r="E21" s="542">
        <v>400000</v>
      </c>
      <c r="F21" s="543" t="s">
        <v>301</v>
      </c>
      <c r="G21" s="543" t="s">
        <v>302</v>
      </c>
      <c r="H21" s="544"/>
    </row>
    <row r="22" spans="2:8" ht="102">
      <c r="B22" s="545" t="s">
        <v>303</v>
      </c>
      <c r="C22" s="545" t="s">
        <v>304</v>
      </c>
      <c r="D22" s="545" t="s">
        <v>305</v>
      </c>
      <c r="E22" s="546">
        <v>27000</v>
      </c>
      <c r="F22" s="546">
        <v>27000</v>
      </c>
      <c r="G22" s="546">
        <v>0</v>
      </c>
      <c r="H22" s="544"/>
    </row>
    <row r="23" spans="2:8" ht="157.5">
      <c r="B23" s="540" t="s">
        <v>306</v>
      </c>
      <c r="C23" s="540" t="s">
        <v>307</v>
      </c>
      <c r="D23" s="540" t="s">
        <v>308</v>
      </c>
      <c r="E23" s="542">
        <v>42500</v>
      </c>
      <c r="F23" s="547" t="s">
        <v>309</v>
      </c>
      <c r="G23" s="547">
        <v>1184.56</v>
      </c>
      <c r="H23" s="548" t="s">
        <v>310</v>
      </c>
    </row>
  </sheetData>
  <mergeCells count="2">
    <mergeCell ref="C3:N3"/>
    <mergeCell ref="A6:A16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"/>
  <dimension ref="A1:X95"/>
  <sheetViews>
    <sheetView workbookViewId="0" topLeftCell="A1">
      <selection activeCell="AB21" sqref="AB21"/>
    </sheetView>
  </sheetViews>
  <sheetFormatPr defaultColWidth="11.421875" defaultRowHeight="12.75"/>
  <cols>
    <col min="1" max="1" width="49.57421875" style="100" customWidth="1"/>
    <col min="2" max="4" width="4.00390625" style="100" customWidth="1"/>
    <col min="5" max="6" width="4.8515625" style="100" customWidth="1"/>
    <col min="7" max="7" width="7.8515625" style="214" customWidth="1"/>
    <col min="8" max="8" width="4.00390625" style="100" customWidth="1"/>
    <col min="9" max="9" width="1.7109375" style="100" customWidth="1"/>
    <col min="10" max="12" width="4.00390625" style="100" customWidth="1"/>
    <col min="13" max="14" width="4.8515625" style="100" customWidth="1"/>
    <col min="15" max="15" width="7.8515625" style="214" customWidth="1"/>
    <col min="16" max="16" width="4.140625" style="100" customWidth="1"/>
    <col min="17" max="17" width="2.00390625" style="499" customWidth="1"/>
    <col min="18" max="22" width="4.00390625" style="100" customWidth="1"/>
    <col min="23" max="23" width="7.8515625" style="100" customWidth="1"/>
    <col min="24" max="24" width="4.421875" style="100" customWidth="1"/>
    <col min="25" max="25" width="2.28125" style="100" customWidth="1"/>
    <col min="26" max="16384" width="11.421875" style="100" customWidth="1"/>
  </cols>
  <sheetData>
    <row r="1" spans="1:24" ht="15.75" customHeight="1">
      <c r="A1" s="594" t="s">
        <v>268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594"/>
    </row>
    <row r="2" spans="1:24" ht="15.75" customHeight="1" thickBot="1">
      <c r="A2" s="594"/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</row>
    <row r="3" spans="1:24" ht="18.75" customHeight="1" thickBot="1">
      <c r="A3" s="308"/>
      <c r="B3" s="595" t="s">
        <v>102</v>
      </c>
      <c r="C3" s="595"/>
      <c r="D3" s="595"/>
      <c r="E3" s="595"/>
      <c r="F3" s="595"/>
      <c r="G3" s="632" t="s">
        <v>270</v>
      </c>
      <c r="H3" s="300"/>
      <c r="I3" s="300"/>
      <c r="J3" s="595" t="s">
        <v>265</v>
      </c>
      <c r="K3" s="595"/>
      <c r="L3" s="595"/>
      <c r="M3" s="595"/>
      <c r="N3" s="595"/>
      <c r="O3" s="632" t="s">
        <v>270</v>
      </c>
      <c r="P3" s="300"/>
      <c r="Q3" s="498"/>
      <c r="R3" s="595" t="s">
        <v>267</v>
      </c>
      <c r="S3" s="595"/>
      <c r="T3" s="595"/>
      <c r="U3" s="595"/>
      <c r="V3" s="595"/>
      <c r="W3" s="632" t="s">
        <v>270</v>
      </c>
      <c r="X3" s="300"/>
    </row>
    <row r="4" spans="1:24" ht="21.75" customHeight="1" thickBot="1">
      <c r="A4" s="309"/>
      <c r="B4" s="310" t="s">
        <v>216</v>
      </c>
      <c r="C4" s="311" t="s">
        <v>217</v>
      </c>
      <c r="D4" s="312" t="s">
        <v>175</v>
      </c>
      <c r="E4" s="313" t="s">
        <v>218</v>
      </c>
      <c r="F4" s="314" t="s">
        <v>174</v>
      </c>
      <c r="G4" s="633"/>
      <c r="H4" s="300"/>
      <c r="I4" s="300"/>
      <c r="J4" s="310" t="s">
        <v>216</v>
      </c>
      <c r="K4" s="311" t="s">
        <v>217</v>
      </c>
      <c r="L4" s="312" t="s">
        <v>175</v>
      </c>
      <c r="M4" s="313" t="s">
        <v>218</v>
      </c>
      <c r="N4" s="314" t="s">
        <v>174</v>
      </c>
      <c r="O4" s="633"/>
      <c r="P4" s="300"/>
      <c r="Q4" s="498"/>
      <c r="R4" s="310" t="s">
        <v>216</v>
      </c>
      <c r="S4" s="311" t="s">
        <v>217</v>
      </c>
      <c r="T4" s="312" t="s">
        <v>175</v>
      </c>
      <c r="U4" s="313" t="s">
        <v>218</v>
      </c>
      <c r="V4" s="314" t="s">
        <v>174</v>
      </c>
      <c r="W4" s="633"/>
      <c r="X4" s="300"/>
    </row>
    <row r="5" spans="1:24" ht="15" customHeight="1" thickBot="1">
      <c r="A5" s="301" t="s">
        <v>262</v>
      </c>
      <c r="B5" s="315"/>
      <c r="C5" s="303"/>
      <c r="D5" s="302"/>
      <c r="E5" s="316"/>
      <c r="F5" s="317"/>
      <c r="G5" s="326">
        <f aca="true" t="shared" si="0" ref="G5:G43">SUM(B5:F5)</f>
        <v>0</v>
      </c>
      <c r="H5" s="300"/>
      <c r="I5" s="300"/>
      <c r="J5" s="315"/>
      <c r="K5" s="303"/>
      <c r="L5" s="302"/>
      <c r="M5" s="316"/>
      <c r="N5" s="317">
        <v>1</v>
      </c>
      <c r="O5" s="326">
        <f aca="true" t="shared" si="1" ref="O5:O43">SUM(J5:N5)</f>
        <v>1</v>
      </c>
      <c r="P5" s="300"/>
      <c r="Q5" s="498"/>
      <c r="R5" s="315"/>
      <c r="S5" s="303"/>
      <c r="T5" s="302"/>
      <c r="U5" s="316"/>
      <c r="V5" s="317"/>
      <c r="W5" s="326">
        <f aca="true" t="shared" si="2" ref="W5:W43">SUM(R5:V5)</f>
        <v>0</v>
      </c>
      <c r="X5" s="300"/>
    </row>
    <row r="6" spans="1:24" ht="15" customHeight="1" thickBot="1">
      <c r="A6" s="301" t="s">
        <v>189</v>
      </c>
      <c r="B6" s="315"/>
      <c r="C6" s="303"/>
      <c r="D6" s="302"/>
      <c r="E6" s="316"/>
      <c r="F6" s="318">
        <v>7</v>
      </c>
      <c r="G6" s="326">
        <f t="shared" si="0"/>
        <v>7</v>
      </c>
      <c r="H6" s="300"/>
      <c r="I6" s="300"/>
      <c r="J6" s="315"/>
      <c r="K6" s="303"/>
      <c r="L6" s="302"/>
      <c r="M6" s="329">
        <v>3</v>
      </c>
      <c r="N6" s="318">
        <v>13</v>
      </c>
      <c r="O6" s="326">
        <f t="shared" si="1"/>
        <v>16</v>
      </c>
      <c r="P6" s="300"/>
      <c r="Q6" s="498"/>
      <c r="R6" s="315"/>
      <c r="S6" s="303"/>
      <c r="T6" s="302"/>
      <c r="U6" s="329"/>
      <c r="V6" s="318"/>
      <c r="W6" s="326">
        <f t="shared" si="2"/>
        <v>0</v>
      </c>
      <c r="X6" s="300"/>
    </row>
    <row r="7" spans="1:24" ht="15" customHeight="1" thickBot="1">
      <c r="A7" s="301" t="s">
        <v>190</v>
      </c>
      <c r="B7" s="315"/>
      <c r="C7" s="303"/>
      <c r="D7" s="304"/>
      <c r="E7" s="316"/>
      <c r="F7" s="318"/>
      <c r="G7" s="326">
        <f t="shared" si="0"/>
        <v>0</v>
      </c>
      <c r="H7" s="300"/>
      <c r="I7" s="300"/>
      <c r="J7" s="315"/>
      <c r="K7" s="303"/>
      <c r="L7" s="304"/>
      <c r="M7" s="316"/>
      <c r="N7" s="318">
        <v>11</v>
      </c>
      <c r="O7" s="326">
        <f t="shared" si="1"/>
        <v>11</v>
      </c>
      <c r="P7" s="300"/>
      <c r="Q7" s="498"/>
      <c r="R7" s="315"/>
      <c r="S7" s="303"/>
      <c r="T7" s="304"/>
      <c r="U7" s="316"/>
      <c r="V7" s="318"/>
      <c r="W7" s="326">
        <f t="shared" si="2"/>
        <v>0</v>
      </c>
      <c r="X7" s="300"/>
    </row>
    <row r="8" spans="1:24" ht="15" customHeight="1" thickBot="1">
      <c r="A8" s="301" t="s">
        <v>192</v>
      </c>
      <c r="B8" s="315"/>
      <c r="C8" s="303"/>
      <c r="D8" s="304"/>
      <c r="E8" s="316"/>
      <c r="F8" s="318">
        <v>8</v>
      </c>
      <c r="G8" s="326">
        <f t="shared" si="0"/>
        <v>8</v>
      </c>
      <c r="H8" s="300"/>
      <c r="I8" s="300"/>
      <c r="J8" s="315"/>
      <c r="K8" s="303"/>
      <c r="L8" s="304"/>
      <c r="M8" s="316"/>
      <c r="N8" s="318">
        <v>22</v>
      </c>
      <c r="O8" s="326">
        <f t="shared" si="1"/>
        <v>22</v>
      </c>
      <c r="P8" s="300"/>
      <c r="Q8" s="498"/>
      <c r="R8" s="315"/>
      <c r="S8" s="303"/>
      <c r="T8" s="302">
        <v>1</v>
      </c>
      <c r="U8" s="316"/>
      <c r="V8" s="318"/>
      <c r="W8" s="326">
        <f t="shared" si="2"/>
        <v>1</v>
      </c>
      <c r="X8" s="300"/>
    </row>
    <row r="9" spans="1:24" ht="15" customHeight="1" thickBot="1">
      <c r="A9" s="301" t="s">
        <v>193</v>
      </c>
      <c r="B9" s="315"/>
      <c r="C9" s="303"/>
      <c r="D9" s="304"/>
      <c r="E9" s="316"/>
      <c r="F9" s="318">
        <v>1</v>
      </c>
      <c r="G9" s="326">
        <f t="shared" si="0"/>
        <v>1</v>
      </c>
      <c r="H9" s="300"/>
      <c r="I9" s="300"/>
      <c r="J9" s="315"/>
      <c r="K9" s="303"/>
      <c r="L9" s="304"/>
      <c r="M9" s="316"/>
      <c r="N9" s="318">
        <v>6</v>
      </c>
      <c r="O9" s="326">
        <f t="shared" si="1"/>
        <v>6</v>
      </c>
      <c r="P9" s="300"/>
      <c r="Q9" s="498"/>
      <c r="R9" s="315"/>
      <c r="S9" s="306">
        <v>1</v>
      </c>
      <c r="T9" s="302"/>
      <c r="U9" s="316"/>
      <c r="V9" s="318"/>
      <c r="W9" s="326">
        <f t="shared" si="2"/>
        <v>1</v>
      </c>
      <c r="X9" s="300"/>
    </row>
    <row r="10" spans="1:24" ht="15" customHeight="1" thickBot="1">
      <c r="A10" s="301" t="s">
        <v>194</v>
      </c>
      <c r="B10" s="315"/>
      <c r="C10" s="303"/>
      <c r="D10" s="304"/>
      <c r="E10" s="329">
        <v>3</v>
      </c>
      <c r="F10" s="318">
        <v>6</v>
      </c>
      <c r="G10" s="326">
        <f t="shared" si="0"/>
        <v>9</v>
      </c>
      <c r="H10" s="300"/>
      <c r="I10" s="300"/>
      <c r="J10" s="315"/>
      <c r="K10" s="303"/>
      <c r="L10" s="304"/>
      <c r="M10" s="329"/>
      <c r="N10" s="318">
        <v>19</v>
      </c>
      <c r="O10" s="326">
        <f t="shared" si="1"/>
        <v>19</v>
      </c>
      <c r="P10" s="300"/>
      <c r="Q10" s="498"/>
      <c r="R10" s="315"/>
      <c r="S10" s="303"/>
      <c r="T10" s="302">
        <v>1</v>
      </c>
      <c r="U10" s="329"/>
      <c r="V10" s="318">
        <v>19</v>
      </c>
      <c r="W10" s="326">
        <f t="shared" si="2"/>
        <v>20</v>
      </c>
      <c r="X10" s="300"/>
    </row>
    <row r="11" spans="1:24" ht="15" customHeight="1" thickBot="1">
      <c r="A11" s="305" t="s">
        <v>249</v>
      </c>
      <c r="B11" s="315"/>
      <c r="C11" s="303"/>
      <c r="D11" s="304"/>
      <c r="E11" s="329"/>
      <c r="F11" s="318"/>
      <c r="G11" s="322">
        <f t="shared" si="0"/>
        <v>0</v>
      </c>
      <c r="H11" s="602">
        <f>SUM(G11:G29)</f>
        <v>131</v>
      </c>
      <c r="I11" s="497"/>
      <c r="J11" s="319">
        <v>4</v>
      </c>
      <c r="K11" s="303"/>
      <c r="L11" s="304"/>
      <c r="M11" s="329"/>
      <c r="N11" s="318"/>
      <c r="O11" s="322">
        <f t="shared" si="1"/>
        <v>4</v>
      </c>
      <c r="P11" s="602">
        <f>SUM(O11:O29)</f>
        <v>282</v>
      </c>
      <c r="Q11" s="497"/>
      <c r="R11" s="319">
        <v>6</v>
      </c>
      <c r="S11" s="306"/>
      <c r="T11" s="302"/>
      <c r="U11" s="635">
        <v>16</v>
      </c>
      <c r="V11" s="318"/>
      <c r="W11" s="322">
        <f t="shared" si="2"/>
        <v>22</v>
      </c>
      <c r="X11" s="602">
        <f>SUM(W11:W29)</f>
        <v>260</v>
      </c>
    </row>
    <row r="12" spans="1:24" ht="15" customHeight="1" thickBot="1">
      <c r="A12" s="305" t="s">
        <v>254</v>
      </c>
      <c r="B12" s="315"/>
      <c r="C12" s="303"/>
      <c r="D12" s="302"/>
      <c r="E12" s="329"/>
      <c r="F12" s="318"/>
      <c r="G12" s="322">
        <f t="shared" si="0"/>
        <v>0</v>
      </c>
      <c r="H12" s="603"/>
      <c r="I12" s="497"/>
      <c r="J12" s="315"/>
      <c r="K12" s="303"/>
      <c r="L12" s="302"/>
      <c r="M12" s="329"/>
      <c r="N12" s="318"/>
      <c r="O12" s="322">
        <f t="shared" si="1"/>
        <v>0</v>
      </c>
      <c r="P12" s="603"/>
      <c r="Q12" s="497"/>
      <c r="R12" s="501"/>
      <c r="S12" s="306"/>
      <c r="T12" s="302"/>
      <c r="U12" s="636"/>
      <c r="V12" s="318"/>
      <c r="W12" s="322">
        <f t="shared" si="2"/>
        <v>0</v>
      </c>
      <c r="X12" s="603"/>
    </row>
    <row r="13" spans="1:24" ht="15" customHeight="1" thickBot="1">
      <c r="A13" s="305" t="s">
        <v>219</v>
      </c>
      <c r="B13" s="319">
        <v>1</v>
      </c>
      <c r="C13" s="306">
        <v>1</v>
      </c>
      <c r="D13" s="304"/>
      <c r="E13" s="329"/>
      <c r="F13" s="318"/>
      <c r="G13" s="322">
        <f t="shared" si="0"/>
        <v>2</v>
      </c>
      <c r="H13" s="603"/>
      <c r="I13" s="497"/>
      <c r="J13" s="319"/>
      <c r="K13" s="306"/>
      <c r="L13" s="304"/>
      <c r="M13" s="329"/>
      <c r="N13" s="318"/>
      <c r="O13" s="322">
        <f t="shared" si="1"/>
        <v>0</v>
      </c>
      <c r="P13" s="603"/>
      <c r="Q13" s="497"/>
      <c r="R13" s="319"/>
      <c r="S13" s="306"/>
      <c r="T13" s="302">
        <v>1</v>
      </c>
      <c r="U13" s="636"/>
      <c r="V13" s="318"/>
      <c r="W13" s="322">
        <f t="shared" si="2"/>
        <v>1</v>
      </c>
      <c r="X13" s="603"/>
    </row>
    <row r="14" spans="1:24" ht="15" customHeight="1" thickBot="1">
      <c r="A14" s="305" t="s">
        <v>256</v>
      </c>
      <c r="B14" s="315"/>
      <c r="C14" s="306"/>
      <c r="D14" s="304"/>
      <c r="E14" s="329"/>
      <c r="F14" s="318">
        <v>5</v>
      </c>
      <c r="G14" s="322">
        <f t="shared" si="0"/>
        <v>5</v>
      </c>
      <c r="H14" s="603"/>
      <c r="I14" s="497"/>
      <c r="J14" s="315"/>
      <c r="K14" s="306"/>
      <c r="L14" s="304"/>
      <c r="M14" s="329"/>
      <c r="N14" s="318">
        <v>35</v>
      </c>
      <c r="O14" s="322">
        <f t="shared" si="1"/>
        <v>35</v>
      </c>
      <c r="P14" s="603"/>
      <c r="Q14" s="497"/>
      <c r="R14" s="501"/>
      <c r="S14" s="306"/>
      <c r="T14" s="502"/>
      <c r="U14" s="636"/>
      <c r="V14" s="318">
        <v>76</v>
      </c>
      <c r="W14" s="322">
        <f t="shared" si="2"/>
        <v>76</v>
      </c>
      <c r="X14" s="603"/>
    </row>
    <row r="15" spans="1:24" ht="15" customHeight="1" thickBot="1">
      <c r="A15" s="305" t="s">
        <v>220</v>
      </c>
      <c r="B15" s="319">
        <v>1</v>
      </c>
      <c r="C15" s="306">
        <v>1</v>
      </c>
      <c r="D15" s="304"/>
      <c r="E15" s="329"/>
      <c r="F15" s="318"/>
      <c r="G15" s="322">
        <f t="shared" si="0"/>
        <v>2</v>
      </c>
      <c r="H15" s="603"/>
      <c r="I15" s="497"/>
      <c r="J15" s="319"/>
      <c r="K15" s="306"/>
      <c r="L15" s="304"/>
      <c r="M15" s="329"/>
      <c r="N15" s="318"/>
      <c r="O15" s="322">
        <f t="shared" si="1"/>
        <v>0</v>
      </c>
      <c r="P15" s="603"/>
      <c r="Q15" s="497"/>
      <c r="R15" s="319"/>
      <c r="S15" s="306"/>
      <c r="T15" s="502"/>
      <c r="U15" s="636"/>
      <c r="V15" s="318"/>
      <c r="W15" s="322">
        <f t="shared" si="2"/>
        <v>0</v>
      </c>
      <c r="X15" s="603"/>
    </row>
    <row r="16" spans="1:24" ht="15" customHeight="1" thickBot="1">
      <c r="A16" s="305" t="s">
        <v>250</v>
      </c>
      <c r="B16" s="319"/>
      <c r="C16" s="306"/>
      <c r="D16" s="302">
        <v>8</v>
      </c>
      <c r="E16" s="329"/>
      <c r="F16" s="318">
        <v>49</v>
      </c>
      <c r="G16" s="322">
        <f t="shared" si="0"/>
        <v>57</v>
      </c>
      <c r="H16" s="603"/>
      <c r="I16" s="497"/>
      <c r="J16" s="319">
        <v>3</v>
      </c>
      <c r="K16" s="306"/>
      <c r="L16" s="302"/>
      <c r="M16" s="329"/>
      <c r="N16" s="318">
        <v>125</v>
      </c>
      <c r="O16" s="322">
        <f t="shared" si="1"/>
        <v>128</v>
      </c>
      <c r="P16" s="603"/>
      <c r="Q16" s="497"/>
      <c r="R16" s="319"/>
      <c r="S16" s="306"/>
      <c r="T16" s="302"/>
      <c r="U16" s="636"/>
      <c r="V16" s="318">
        <v>103</v>
      </c>
      <c r="W16" s="322">
        <f t="shared" si="2"/>
        <v>103</v>
      </c>
      <c r="X16" s="603"/>
    </row>
    <row r="17" spans="1:24" ht="15" customHeight="1" thickBot="1">
      <c r="A17" s="305" t="s">
        <v>251</v>
      </c>
      <c r="B17" s="319">
        <v>3</v>
      </c>
      <c r="C17" s="306"/>
      <c r="D17" s="302"/>
      <c r="E17" s="329"/>
      <c r="F17" s="318"/>
      <c r="G17" s="322">
        <f t="shared" si="0"/>
        <v>3</v>
      </c>
      <c r="H17" s="603"/>
      <c r="I17" s="497"/>
      <c r="J17" s="319"/>
      <c r="K17" s="306">
        <v>1</v>
      </c>
      <c r="L17" s="302"/>
      <c r="M17" s="329"/>
      <c r="N17" s="318"/>
      <c r="O17" s="322">
        <f t="shared" si="1"/>
        <v>1</v>
      </c>
      <c r="P17" s="603"/>
      <c r="Q17" s="497"/>
      <c r="R17" s="319">
        <v>3</v>
      </c>
      <c r="S17" s="306"/>
      <c r="T17" s="302"/>
      <c r="U17" s="636"/>
      <c r="V17" s="318"/>
      <c r="W17" s="322">
        <f t="shared" si="2"/>
        <v>3</v>
      </c>
      <c r="X17" s="603"/>
    </row>
    <row r="18" spans="1:24" ht="15" customHeight="1" thickBot="1">
      <c r="A18" s="305" t="s">
        <v>252</v>
      </c>
      <c r="B18" s="315"/>
      <c r="C18" s="306"/>
      <c r="D18" s="302"/>
      <c r="E18" s="329"/>
      <c r="F18" s="318"/>
      <c r="G18" s="322">
        <f t="shared" si="0"/>
        <v>0</v>
      </c>
      <c r="H18" s="603"/>
      <c r="I18" s="497"/>
      <c r="J18" s="315"/>
      <c r="K18" s="306"/>
      <c r="L18" s="302"/>
      <c r="M18" s="329"/>
      <c r="N18" s="318"/>
      <c r="O18" s="322">
        <f t="shared" si="1"/>
        <v>0</v>
      </c>
      <c r="P18" s="603"/>
      <c r="Q18" s="497"/>
      <c r="R18" s="501"/>
      <c r="S18" s="306"/>
      <c r="T18" s="302"/>
      <c r="U18" s="636"/>
      <c r="V18" s="318"/>
      <c r="W18" s="322">
        <f t="shared" si="2"/>
        <v>0</v>
      </c>
      <c r="X18" s="603"/>
    </row>
    <row r="19" spans="1:24" ht="15" customHeight="1" thickBot="1">
      <c r="A19" s="305" t="s">
        <v>255</v>
      </c>
      <c r="B19" s="319"/>
      <c r="C19" s="306"/>
      <c r="D19" s="302">
        <v>2</v>
      </c>
      <c r="E19" s="329"/>
      <c r="F19" s="318"/>
      <c r="G19" s="322">
        <f t="shared" si="0"/>
        <v>2</v>
      </c>
      <c r="H19" s="603"/>
      <c r="I19" s="497"/>
      <c r="J19" s="319"/>
      <c r="K19" s="306">
        <v>4</v>
      </c>
      <c r="L19" s="302"/>
      <c r="M19" s="329"/>
      <c r="N19" s="318"/>
      <c r="O19" s="322">
        <f t="shared" si="1"/>
        <v>4</v>
      </c>
      <c r="P19" s="603"/>
      <c r="Q19" s="497"/>
      <c r="R19" s="319"/>
      <c r="S19" s="306">
        <v>13</v>
      </c>
      <c r="T19" s="302">
        <v>2</v>
      </c>
      <c r="U19" s="636"/>
      <c r="V19" s="318"/>
      <c r="W19" s="322">
        <f t="shared" si="2"/>
        <v>15</v>
      </c>
      <c r="X19" s="603"/>
    </row>
    <row r="20" spans="1:24" ht="15" customHeight="1" thickBot="1">
      <c r="A20" s="305" t="s">
        <v>221</v>
      </c>
      <c r="B20" s="315"/>
      <c r="C20" s="306">
        <v>4</v>
      </c>
      <c r="D20" s="302"/>
      <c r="E20" s="329"/>
      <c r="F20" s="318"/>
      <c r="G20" s="322">
        <f t="shared" si="0"/>
        <v>4</v>
      </c>
      <c r="H20" s="603"/>
      <c r="I20" s="497"/>
      <c r="J20" s="315"/>
      <c r="K20" s="306">
        <v>5</v>
      </c>
      <c r="L20" s="302">
        <v>7</v>
      </c>
      <c r="M20" s="329"/>
      <c r="N20" s="318"/>
      <c r="O20" s="322">
        <f t="shared" si="1"/>
        <v>12</v>
      </c>
      <c r="P20" s="603"/>
      <c r="Q20" s="497"/>
      <c r="R20" s="501"/>
      <c r="S20" s="306"/>
      <c r="T20" s="302">
        <v>6</v>
      </c>
      <c r="U20" s="636"/>
      <c r="V20" s="318"/>
      <c r="W20" s="322">
        <f t="shared" si="2"/>
        <v>6</v>
      </c>
      <c r="X20" s="603"/>
    </row>
    <row r="21" spans="1:24" ht="15" customHeight="1" thickBot="1">
      <c r="A21" s="305" t="s">
        <v>222</v>
      </c>
      <c r="B21" s="315"/>
      <c r="C21" s="306"/>
      <c r="D21" s="302"/>
      <c r="E21" s="329"/>
      <c r="F21" s="318"/>
      <c r="G21" s="322">
        <f t="shared" si="0"/>
        <v>0</v>
      </c>
      <c r="H21" s="603"/>
      <c r="I21" s="497"/>
      <c r="J21" s="315"/>
      <c r="K21" s="306"/>
      <c r="L21" s="302"/>
      <c r="M21" s="329"/>
      <c r="N21" s="318"/>
      <c r="O21" s="322">
        <f t="shared" si="1"/>
        <v>0</v>
      </c>
      <c r="P21" s="603"/>
      <c r="Q21" s="497"/>
      <c r="R21" s="501"/>
      <c r="S21" s="306"/>
      <c r="T21" s="302"/>
      <c r="U21" s="636"/>
      <c r="V21" s="318"/>
      <c r="W21" s="322">
        <f t="shared" si="2"/>
        <v>0</v>
      </c>
      <c r="X21" s="603"/>
    </row>
    <row r="22" spans="1:24" ht="15" customHeight="1" thickBot="1">
      <c r="A22" s="305" t="s">
        <v>223</v>
      </c>
      <c r="B22" s="315"/>
      <c r="C22" s="306"/>
      <c r="D22" s="302"/>
      <c r="E22" s="329"/>
      <c r="F22" s="318"/>
      <c r="G22" s="322">
        <f t="shared" si="0"/>
        <v>0</v>
      </c>
      <c r="H22" s="603"/>
      <c r="I22" s="497"/>
      <c r="J22" s="315"/>
      <c r="K22" s="306"/>
      <c r="L22" s="302"/>
      <c r="M22" s="329"/>
      <c r="N22" s="318"/>
      <c r="O22" s="322">
        <f t="shared" si="1"/>
        <v>0</v>
      </c>
      <c r="P22" s="603"/>
      <c r="Q22" s="497"/>
      <c r="R22" s="501"/>
      <c r="S22" s="306"/>
      <c r="T22" s="302"/>
      <c r="U22" s="636"/>
      <c r="V22" s="318"/>
      <c r="W22" s="322">
        <f t="shared" si="2"/>
        <v>0</v>
      </c>
      <c r="X22" s="603"/>
    </row>
    <row r="23" spans="1:24" ht="15" customHeight="1" thickBot="1">
      <c r="A23" s="305" t="s">
        <v>224</v>
      </c>
      <c r="B23" s="315"/>
      <c r="C23" s="306"/>
      <c r="D23" s="302"/>
      <c r="E23" s="329"/>
      <c r="F23" s="318"/>
      <c r="G23" s="322">
        <f t="shared" si="0"/>
        <v>0</v>
      </c>
      <c r="H23" s="603"/>
      <c r="I23" s="497"/>
      <c r="J23" s="315"/>
      <c r="K23" s="306"/>
      <c r="L23" s="302">
        <v>12</v>
      </c>
      <c r="M23" s="329"/>
      <c r="N23" s="318"/>
      <c r="O23" s="322">
        <f t="shared" si="1"/>
        <v>12</v>
      </c>
      <c r="P23" s="603"/>
      <c r="Q23" s="497"/>
      <c r="R23" s="501"/>
      <c r="S23" s="306"/>
      <c r="T23" s="302"/>
      <c r="U23" s="636"/>
      <c r="V23" s="318"/>
      <c r="W23" s="322">
        <f t="shared" si="2"/>
        <v>0</v>
      </c>
      <c r="X23" s="603"/>
    </row>
    <row r="24" spans="1:24" ht="15" customHeight="1" thickBot="1">
      <c r="A24" s="305" t="s">
        <v>253</v>
      </c>
      <c r="B24" s="315"/>
      <c r="C24" s="306"/>
      <c r="D24" s="302"/>
      <c r="E24" s="329"/>
      <c r="F24" s="318"/>
      <c r="G24" s="322">
        <f t="shared" si="0"/>
        <v>0</v>
      </c>
      <c r="H24" s="603"/>
      <c r="I24" s="497"/>
      <c r="J24" s="315"/>
      <c r="K24" s="306"/>
      <c r="L24" s="302"/>
      <c r="M24" s="329"/>
      <c r="N24" s="318"/>
      <c r="O24" s="322">
        <f t="shared" si="1"/>
        <v>0</v>
      </c>
      <c r="P24" s="603"/>
      <c r="Q24" s="497"/>
      <c r="R24" s="501"/>
      <c r="S24" s="306"/>
      <c r="T24" s="302">
        <v>1</v>
      </c>
      <c r="U24" s="636"/>
      <c r="V24" s="318"/>
      <c r="W24" s="322">
        <f t="shared" si="2"/>
        <v>1</v>
      </c>
      <c r="X24" s="603"/>
    </row>
    <row r="25" spans="1:24" ht="15" customHeight="1" thickBot="1">
      <c r="A25" s="305" t="s">
        <v>225</v>
      </c>
      <c r="B25" s="315"/>
      <c r="C25" s="306"/>
      <c r="D25" s="302"/>
      <c r="E25" s="329"/>
      <c r="F25" s="318">
        <v>14</v>
      </c>
      <c r="G25" s="322">
        <f t="shared" si="0"/>
        <v>14</v>
      </c>
      <c r="H25" s="603"/>
      <c r="I25" s="497"/>
      <c r="J25" s="319">
        <v>5</v>
      </c>
      <c r="K25" s="306"/>
      <c r="L25" s="302"/>
      <c r="M25" s="329"/>
      <c r="N25" s="318">
        <v>24</v>
      </c>
      <c r="O25" s="322">
        <f t="shared" si="1"/>
        <v>29</v>
      </c>
      <c r="P25" s="603"/>
      <c r="Q25" s="497"/>
      <c r="R25" s="319">
        <v>4</v>
      </c>
      <c r="S25" s="306"/>
      <c r="T25" s="302"/>
      <c r="U25" s="636"/>
      <c r="V25" s="318">
        <v>13</v>
      </c>
      <c r="W25" s="322">
        <f t="shared" si="2"/>
        <v>17</v>
      </c>
      <c r="X25" s="603"/>
    </row>
    <row r="26" spans="1:24" ht="15" customHeight="1" thickBot="1">
      <c r="A26" s="305" t="s">
        <v>226</v>
      </c>
      <c r="B26" s="315"/>
      <c r="C26" s="306"/>
      <c r="D26" s="302"/>
      <c r="E26" s="329"/>
      <c r="F26" s="318">
        <v>7</v>
      </c>
      <c r="G26" s="322">
        <f t="shared" si="0"/>
        <v>7</v>
      </c>
      <c r="H26" s="603"/>
      <c r="I26" s="497"/>
      <c r="J26" s="315"/>
      <c r="K26" s="306"/>
      <c r="L26" s="302"/>
      <c r="M26" s="329"/>
      <c r="N26" s="318">
        <v>7</v>
      </c>
      <c r="O26" s="322">
        <f t="shared" si="1"/>
        <v>7</v>
      </c>
      <c r="P26" s="603"/>
      <c r="Q26" s="497"/>
      <c r="R26" s="501"/>
      <c r="S26" s="306"/>
      <c r="T26" s="302">
        <v>1</v>
      </c>
      <c r="U26" s="636"/>
      <c r="V26" s="318"/>
      <c r="W26" s="322">
        <f t="shared" si="2"/>
        <v>1</v>
      </c>
      <c r="X26" s="603"/>
    </row>
    <row r="27" spans="1:24" ht="15" customHeight="1" thickBot="1">
      <c r="A27" s="305" t="s">
        <v>227</v>
      </c>
      <c r="B27" s="315"/>
      <c r="C27" s="306"/>
      <c r="D27" s="302"/>
      <c r="E27" s="329"/>
      <c r="F27" s="318"/>
      <c r="G27" s="322">
        <f t="shared" si="0"/>
        <v>0</v>
      </c>
      <c r="H27" s="603"/>
      <c r="I27" s="497"/>
      <c r="J27" s="315"/>
      <c r="K27" s="306"/>
      <c r="L27" s="302"/>
      <c r="M27" s="329"/>
      <c r="N27" s="318"/>
      <c r="O27" s="322">
        <f t="shared" si="1"/>
        <v>0</v>
      </c>
      <c r="P27" s="603"/>
      <c r="Q27" s="497"/>
      <c r="R27" s="501"/>
      <c r="S27" s="306">
        <v>1</v>
      </c>
      <c r="T27" s="302">
        <v>2</v>
      </c>
      <c r="U27" s="636"/>
      <c r="V27" s="318"/>
      <c r="W27" s="322">
        <f t="shared" si="2"/>
        <v>3</v>
      </c>
      <c r="X27" s="603"/>
    </row>
    <row r="28" spans="1:24" ht="15" customHeight="1" thickBot="1">
      <c r="A28" s="305" t="s">
        <v>228</v>
      </c>
      <c r="B28" s="319">
        <v>2</v>
      </c>
      <c r="C28" s="306"/>
      <c r="D28" s="302">
        <v>2</v>
      </c>
      <c r="E28" s="329"/>
      <c r="F28" s="318"/>
      <c r="G28" s="322">
        <f t="shared" si="0"/>
        <v>4</v>
      </c>
      <c r="H28" s="603"/>
      <c r="I28" s="497"/>
      <c r="J28" s="319">
        <v>8</v>
      </c>
      <c r="K28" s="306"/>
      <c r="L28" s="302"/>
      <c r="M28" s="329"/>
      <c r="N28" s="318"/>
      <c r="O28" s="322">
        <f t="shared" si="1"/>
        <v>8</v>
      </c>
      <c r="P28" s="603"/>
      <c r="Q28" s="497"/>
      <c r="R28" s="319">
        <v>2</v>
      </c>
      <c r="S28" s="306"/>
      <c r="T28" s="302">
        <v>1</v>
      </c>
      <c r="U28" s="636"/>
      <c r="V28" s="318"/>
      <c r="W28" s="322">
        <f t="shared" si="2"/>
        <v>3</v>
      </c>
      <c r="X28" s="603"/>
    </row>
    <row r="29" spans="1:24" ht="15" customHeight="1" thickBot="1">
      <c r="A29" s="305" t="s">
        <v>269</v>
      </c>
      <c r="B29" s="315"/>
      <c r="C29" s="306"/>
      <c r="D29" s="302"/>
      <c r="E29" s="329"/>
      <c r="F29" s="318">
        <v>31</v>
      </c>
      <c r="G29" s="322">
        <f t="shared" si="0"/>
        <v>31</v>
      </c>
      <c r="H29" s="604"/>
      <c r="I29" s="497"/>
      <c r="J29" s="315"/>
      <c r="K29" s="306"/>
      <c r="L29" s="302"/>
      <c r="M29" s="329"/>
      <c r="N29" s="318">
        <v>42</v>
      </c>
      <c r="O29" s="322">
        <f t="shared" si="1"/>
        <v>42</v>
      </c>
      <c r="P29" s="604"/>
      <c r="Q29" s="497"/>
      <c r="R29" s="501"/>
      <c r="S29" s="306"/>
      <c r="T29" s="302">
        <v>3</v>
      </c>
      <c r="U29" s="637"/>
      <c r="V29" s="318">
        <v>6</v>
      </c>
      <c r="W29" s="322">
        <f t="shared" si="2"/>
        <v>9</v>
      </c>
      <c r="X29" s="604"/>
    </row>
    <row r="30" spans="1:24" ht="15" customHeight="1" thickBot="1">
      <c r="A30" s="301" t="s">
        <v>195</v>
      </c>
      <c r="B30" s="315"/>
      <c r="C30" s="306"/>
      <c r="D30" s="302"/>
      <c r="E30" s="329"/>
      <c r="F30" s="318">
        <v>3</v>
      </c>
      <c r="G30" s="326">
        <f t="shared" si="0"/>
        <v>3</v>
      </c>
      <c r="H30" s="300"/>
      <c r="I30" s="300"/>
      <c r="J30" s="315"/>
      <c r="K30" s="306"/>
      <c r="L30" s="302"/>
      <c r="M30" s="329"/>
      <c r="N30" s="318">
        <v>8</v>
      </c>
      <c r="O30" s="326">
        <f t="shared" si="1"/>
        <v>8</v>
      </c>
      <c r="P30" s="300"/>
      <c r="Q30" s="498"/>
      <c r="R30" s="315"/>
      <c r="S30" s="306"/>
      <c r="T30" s="302"/>
      <c r="U30" s="329"/>
      <c r="V30" s="318">
        <v>28</v>
      </c>
      <c r="W30" s="326">
        <f t="shared" si="2"/>
        <v>28</v>
      </c>
      <c r="X30" s="300"/>
    </row>
    <row r="31" spans="1:24" ht="15" customHeight="1" thickBot="1">
      <c r="A31" s="301" t="s">
        <v>196</v>
      </c>
      <c r="B31" s="315"/>
      <c r="C31" s="306"/>
      <c r="D31" s="302"/>
      <c r="E31" s="329"/>
      <c r="F31" s="318">
        <v>6</v>
      </c>
      <c r="G31" s="326">
        <f t="shared" si="0"/>
        <v>6</v>
      </c>
      <c r="H31" s="300"/>
      <c r="I31" s="300"/>
      <c r="J31" s="315"/>
      <c r="K31" s="306"/>
      <c r="L31" s="302"/>
      <c r="M31" s="329">
        <v>1</v>
      </c>
      <c r="N31" s="318">
        <v>14</v>
      </c>
      <c r="O31" s="326">
        <f t="shared" si="1"/>
        <v>15</v>
      </c>
      <c r="P31" s="300"/>
      <c r="Q31" s="498"/>
      <c r="R31" s="315"/>
      <c r="S31" s="306"/>
      <c r="T31" s="302"/>
      <c r="U31" s="329"/>
      <c r="V31" s="318"/>
      <c r="W31" s="326">
        <f t="shared" si="2"/>
        <v>0</v>
      </c>
      <c r="X31" s="300"/>
    </row>
    <row r="32" spans="1:24" ht="15" customHeight="1" thickBot="1">
      <c r="A32" s="301" t="s">
        <v>197</v>
      </c>
      <c r="B32" s="315"/>
      <c r="C32" s="306">
        <v>1</v>
      </c>
      <c r="D32" s="302">
        <v>4</v>
      </c>
      <c r="E32" s="329">
        <v>3</v>
      </c>
      <c r="F32" s="318">
        <v>14</v>
      </c>
      <c r="G32" s="326">
        <f t="shared" si="0"/>
        <v>22</v>
      </c>
      <c r="H32" s="300"/>
      <c r="I32" s="300"/>
      <c r="J32" s="315"/>
      <c r="K32" s="306">
        <v>1</v>
      </c>
      <c r="L32" s="302">
        <v>13</v>
      </c>
      <c r="M32" s="329">
        <v>1</v>
      </c>
      <c r="N32" s="318">
        <v>73</v>
      </c>
      <c r="O32" s="326">
        <f t="shared" si="1"/>
        <v>88</v>
      </c>
      <c r="P32" s="300"/>
      <c r="Q32" s="498"/>
      <c r="R32" s="315"/>
      <c r="S32" s="306"/>
      <c r="T32" s="302">
        <v>6</v>
      </c>
      <c r="U32" s="329">
        <v>1</v>
      </c>
      <c r="V32" s="318">
        <v>92</v>
      </c>
      <c r="W32" s="326">
        <f t="shared" si="2"/>
        <v>99</v>
      </c>
      <c r="X32" s="300"/>
    </row>
    <row r="33" spans="1:24" ht="15" customHeight="1" thickBot="1">
      <c r="A33" s="301" t="s">
        <v>198</v>
      </c>
      <c r="B33" s="315"/>
      <c r="C33" s="303"/>
      <c r="D33" s="302">
        <v>2</v>
      </c>
      <c r="E33" s="316"/>
      <c r="F33" s="318">
        <v>15</v>
      </c>
      <c r="G33" s="326">
        <f t="shared" si="0"/>
        <v>17</v>
      </c>
      <c r="H33" s="300"/>
      <c r="I33" s="300"/>
      <c r="J33" s="315"/>
      <c r="K33" s="303"/>
      <c r="L33" s="302">
        <v>1</v>
      </c>
      <c r="M33" s="316"/>
      <c r="N33" s="318">
        <v>80</v>
      </c>
      <c r="O33" s="326">
        <f t="shared" si="1"/>
        <v>81</v>
      </c>
      <c r="P33" s="300"/>
      <c r="Q33" s="498"/>
      <c r="R33" s="315"/>
      <c r="S33" s="303"/>
      <c r="T33" s="302"/>
      <c r="U33" s="316"/>
      <c r="V33" s="318">
        <v>83</v>
      </c>
      <c r="W33" s="326">
        <f t="shared" si="2"/>
        <v>83</v>
      </c>
      <c r="X33" s="300"/>
    </row>
    <row r="34" spans="1:24" ht="15" customHeight="1" thickBot="1">
      <c r="A34" s="301" t="s">
        <v>199</v>
      </c>
      <c r="B34" s="315"/>
      <c r="C34" s="303"/>
      <c r="D34" s="302">
        <v>3</v>
      </c>
      <c r="E34" s="316"/>
      <c r="F34" s="318">
        <v>64</v>
      </c>
      <c r="G34" s="326">
        <f t="shared" si="0"/>
        <v>67</v>
      </c>
      <c r="H34" s="300"/>
      <c r="I34" s="300"/>
      <c r="J34" s="315"/>
      <c r="K34" s="303"/>
      <c r="L34" s="302">
        <v>5</v>
      </c>
      <c r="M34" s="316"/>
      <c r="N34" s="318">
        <v>150</v>
      </c>
      <c r="O34" s="326">
        <f t="shared" si="1"/>
        <v>155</v>
      </c>
      <c r="P34" s="300"/>
      <c r="Q34" s="498"/>
      <c r="R34" s="315"/>
      <c r="S34" s="303"/>
      <c r="T34" s="302">
        <v>5</v>
      </c>
      <c r="U34" s="329">
        <v>8</v>
      </c>
      <c r="V34" s="318">
        <v>153</v>
      </c>
      <c r="W34" s="326">
        <f t="shared" si="2"/>
        <v>166</v>
      </c>
      <c r="X34" s="300"/>
    </row>
    <row r="35" spans="1:24" ht="15" customHeight="1" thickBot="1">
      <c r="A35" s="301" t="s">
        <v>200</v>
      </c>
      <c r="B35" s="315"/>
      <c r="C35" s="303"/>
      <c r="D35" s="302"/>
      <c r="E35" s="316"/>
      <c r="F35" s="318">
        <v>7</v>
      </c>
      <c r="G35" s="326">
        <f t="shared" si="0"/>
        <v>7</v>
      </c>
      <c r="H35" s="300"/>
      <c r="I35" s="300"/>
      <c r="J35" s="315"/>
      <c r="K35" s="303"/>
      <c r="L35" s="302"/>
      <c r="M35" s="316"/>
      <c r="N35" s="318">
        <v>11</v>
      </c>
      <c r="O35" s="326">
        <f t="shared" si="1"/>
        <v>11</v>
      </c>
      <c r="P35" s="300"/>
      <c r="Q35" s="498"/>
      <c r="R35" s="315"/>
      <c r="S35" s="303"/>
      <c r="T35" s="302"/>
      <c r="U35" s="316"/>
      <c r="V35" s="318">
        <v>15</v>
      </c>
      <c r="W35" s="326">
        <f t="shared" si="2"/>
        <v>15</v>
      </c>
      <c r="X35" s="300"/>
    </row>
    <row r="36" spans="1:24" ht="15" customHeight="1" thickBot="1">
      <c r="A36" s="301" t="s">
        <v>201</v>
      </c>
      <c r="B36" s="315"/>
      <c r="C36" s="303"/>
      <c r="D36" s="302"/>
      <c r="E36" s="316"/>
      <c r="F36" s="318">
        <v>9</v>
      </c>
      <c r="G36" s="326">
        <f t="shared" si="0"/>
        <v>9</v>
      </c>
      <c r="H36" s="300"/>
      <c r="I36" s="300"/>
      <c r="J36" s="315"/>
      <c r="K36" s="303"/>
      <c r="L36" s="302"/>
      <c r="M36" s="316"/>
      <c r="N36" s="318">
        <v>21</v>
      </c>
      <c r="O36" s="326">
        <f t="shared" si="1"/>
        <v>21</v>
      </c>
      <c r="P36" s="300"/>
      <c r="Q36" s="498"/>
      <c r="R36" s="315"/>
      <c r="S36" s="303"/>
      <c r="T36" s="302"/>
      <c r="U36" s="316"/>
      <c r="V36" s="318">
        <v>67</v>
      </c>
      <c r="W36" s="326">
        <f t="shared" si="2"/>
        <v>67</v>
      </c>
      <c r="X36" s="300"/>
    </row>
    <row r="37" spans="1:24" ht="15" customHeight="1" thickBot="1">
      <c r="A37" s="301" t="s">
        <v>191</v>
      </c>
      <c r="B37" s="315"/>
      <c r="C37" s="303"/>
      <c r="D37" s="302"/>
      <c r="E37" s="316"/>
      <c r="F37" s="318"/>
      <c r="G37" s="326">
        <f t="shared" si="0"/>
        <v>0</v>
      </c>
      <c r="H37" s="300"/>
      <c r="I37" s="300"/>
      <c r="J37" s="315"/>
      <c r="K37" s="303"/>
      <c r="L37" s="302"/>
      <c r="M37" s="316"/>
      <c r="N37" s="318"/>
      <c r="O37" s="326">
        <f t="shared" si="1"/>
        <v>0</v>
      </c>
      <c r="P37" s="300"/>
      <c r="Q37" s="498"/>
      <c r="R37" s="315"/>
      <c r="S37" s="303"/>
      <c r="T37" s="302"/>
      <c r="U37" s="316"/>
      <c r="V37" s="318"/>
      <c r="W37" s="326">
        <f t="shared" si="2"/>
        <v>0</v>
      </c>
      <c r="X37" s="300"/>
    </row>
    <row r="38" spans="1:24" ht="15" customHeight="1" thickBot="1">
      <c r="A38" s="301" t="s">
        <v>202</v>
      </c>
      <c r="B38" s="315"/>
      <c r="C38" s="303"/>
      <c r="D38" s="302"/>
      <c r="E38" s="316"/>
      <c r="F38" s="318">
        <v>4</v>
      </c>
      <c r="G38" s="326">
        <f t="shared" si="0"/>
        <v>4</v>
      </c>
      <c r="H38" s="300"/>
      <c r="I38" s="300"/>
      <c r="J38" s="315"/>
      <c r="K38" s="303"/>
      <c r="L38" s="302"/>
      <c r="M38" s="316"/>
      <c r="N38" s="318">
        <v>13</v>
      </c>
      <c r="O38" s="326">
        <f t="shared" si="1"/>
        <v>13</v>
      </c>
      <c r="P38" s="300"/>
      <c r="Q38" s="498"/>
      <c r="R38" s="315"/>
      <c r="S38" s="303"/>
      <c r="T38" s="302"/>
      <c r="U38" s="316"/>
      <c r="V38" s="318">
        <v>5</v>
      </c>
      <c r="W38" s="326">
        <f t="shared" si="2"/>
        <v>5</v>
      </c>
      <c r="X38" s="300"/>
    </row>
    <row r="39" spans="1:24" ht="15" customHeight="1" thickBot="1">
      <c r="A39" s="301" t="s">
        <v>203</v>
      </c>
      <c r="B39" s="315"/>
      <c r="C39" s="303"/>
      <c r="D39" s="302"/>
      <c r="E39" s="316"/>
      <c r="F39" s="318">
        <v>14</v>
      </c>
      <c r="G39" s="326">
        <f t="shared" si="0"/>
        <v>14</v>
      </c>
      <c r="H39" s="300"/>
      <c r="I39" s="300"/>
      <c r="J39" s="315"/>
      <c r="K39" s="303"/>
      <c r="L39" s="302"/>
      <c r="M39" s="316"/>
      <c r="N39" s="318">
        <v>10</v>
      </c>
      <c r="O39" s="326">
        <f t="shared" si="1"/>
        <v>10</v>
      </c>
      <c r="P39" s="300"/>
      <c r="Q39" s="498"/>
      <c r="R39" s="315"/>
      <c r="S39" s="306">
        <v>1</v>
      </c>
      <c r="T39" s="302"/>
      <c r="U39" s="316"/>
      <c r="V39" s="318">
        <v>4</v>
      </c>
      <c r="W39" s="326">
        <f t="shared" si="2"/>
        <v>5</v>
      </c>
      <c r="X39" s="300"/>
    </row>
    <row r="40" spans="1:24" ht="15" customHeight="1" thickBot="1">
      <c r="A40" s="301" t="s">
        <v>204</v>
      </c>
      <c r="B40" s="315"/>
      <c r="C40" s="303"/>
      <c r="D40" s="302"/>
      <c r="E40" s="316"/>
      <c r="F40" s="318">
        <v>2</v>
      </c>
      <c r="G40" s="326">
        <f t="shared" si="0"/>
        <v>2</v>
      </c>
      <c r="H40" s="300"/>
      <c r="I40" s="300"/>
      <c r="J40" s="315"/>
      <c r="K40" s="303"/>
      <c r="L40" s="302"/>
      <c r="M40" s="316"/>
      <c r="N40" s="318">
        <v>5</v>
      </c>
      <c r="O40" s="326">
        <f t="shared" si="1"/>
        <v>5</v>
      </c>
      <c r="P40" s="300"/>
      <c r="Q40" s="498"/>
      <c r="R40" s="315"/>
      <c r="S40" s="303"/>
      <c r="T40" s="302"/>
      <c r="U40" s="316"/>
      <c r="V40" s="318">
        <v>5</v>
      </c>
      <c r="W40" s="326">
        <f t="shared" si="2"/>
        <v>5</v>
      </c>
      <c r="X40" s="300"/>
    </row>
    <row r="41" spans="1:24" ht="15" customHeight="1" thickBot="1">
      <c r="A41" s="301" t="s">
        <v>205</v>
      </c>
      <c r="B41" s="315"/>
      <c r="C41" s="303"/>
      <c r="D41" s="302"/>
      <c r="E41" s="316"/>
      <c r="F41" s="318"/>
      <c r="G41" s="326">
        <f t="shared" si="0"/>
        <v>0</v>
      </c>
      <c r="H41" s="300"/>
      <c r="I41" s="300"/>
      <c r="J41" s="315"/>
      <c r="K41" s="303"/>
      <c r="L41" s="302"/>
      <c r="M41" s="316"/>
      <c r="N41" s="318">
        <v>3</v>
      </c>
      <c r="O41" s="326">
        <f t="shared" si="1"/>
        <v>3</v>
      </c>
      <c r="P41" s="300"/>
      <c r="Q41" s="498"/>
      <c r="R41" s="315"/>
      <c r="S41" s="303"/>
      <c r="T41" s="302">
        <v>1</v>
      </c>
      <c r="U41" s="316"/>
      <c r="V41" s="318">
        <v>4</v>
      </c>
      <c r="W41" s="326">
        <f t="shared" si="2"/>
        <v>5</v>
      </c>
      <c r="X41" s="300"/>
    </row>
    <row r="42" spans="1:24" ht="15" customHeight="1" thickBot="1">
      <c r="A42" s="301" t="s">
        <v>206</v>
      </c>
      <c r="B42" s="315"/>
      <c r="C42" s="303"/>
      <c r="D42" s="302"/>
      <c r="E42" s="316"/>
      <c r="F42" s="318">
        <v>13</v>
      </c>
      <c r="G42" s="326">
        <f t="shared" si="0"/>
        <v>13</v>
      </c>
      <c r="H42" s="300"/>
      <c r="I42" s="300"/>
      <c r="J42" s="315"/>
      <c r="K42" s="303"/>
      <c r="L42" s="302">
        <v>2</v>
      </c>
      <c r="M42" s="329">
        <v>1</v>
      </c>
      <c r="N42" s="318">
        <v>70</v>
      </c>
      <c r="O42" s="326">
        <f t="shared" si="1"/>
        <v>73</v>
      </c>
      <c r="P42" s="300"/>
      <c r="Q42" s="498"/>
      <c r="R42" s="315"/>
      <c r="S42" s="303"/>
      <c r="T42" s="302">
        <v>1</v>
      </c>
      <c r="U42" s="329">
        <v>1</v>
      </c>
      <c r="V42" s="318">
        <v>35</v>
      </c>
      <c r="W42" s="326">
        <f t="shared" si="2"/>
        <v>37</v>
      </c>
      <c r="X42" s="300"/>
    </row>
    <row r="43" spans="1:24" ht="15" customHeight="1" thickBot="1">
      <c r="A43" s="301" t="s">
        <v>207</v>
      </c>
      <c r="B43" s="315"/>
      <c r="C43" s="303"/>
      <c r="D43" s="302">
        <v>1</v>
      </c>
      <c r="E43" s="316"/>
      <c r="F43" s="318">
        <v>3</v>
      </c>
      <c r="G43" s="330">
        <f t="shared" si="0"/>
        <v>4</v>
      </c>
      <c r="H43" s="300"/>
      <c r="I43" s="300"/>
      <c r="J43" s="315"/>
      <c r="K43" s="303"/>
      <c r="L43" s="302"/>
      <c r="M43" s="316"/>
      <c r="N43" s="318">
        <v>4</v>
      </c>
      <c r="O43" s="330">
        <f t="shared" si="1"/>
        <v>4</v>
      </c>
      <c r="P43" s="300"/>
      <c r="Q43" s="498"/>
      <c r="R43" s="315"/>
      <c r="S43" s="303"/>
      <c r="T43" s="302"/>
      <c r="U43" s="316"/>
      <c r="V43" s="318"/>
      <c r="W43" s="330">
        <f t="shared" si="2"/>
        <v>0</v>
      </c>
      <c r="X43" s="300"/>
    </row>
    <row r="44" spans="1:24" ht="21.75" customHeight="1" thickBot="1" thickTop="1">
      <c r="A44" s="307" t="s">
        <v>263</v>
      </c>
      <c r="B44" s="319">
        <f aca="true" t="shared" si="3" ref="B44:G44">SUM(B5:B43)</f>
        <v>7</v>
      </c>
      <c r="C44" s="320">
        <f t="shared" si="3"/>
        <v>7</v>
      </c>
      <c r="D44" s="302">
        <f t="shared" si="3"/>
        <v>22</v>
      </c>
      <c r="E44" s="321">
        <f t="shared" si="3"/>
        <v>6</v>
      </c>
      <c r="F44" s="331">
        <f t="shared" si="3"/>
        <v>282</v>
      </c>
      <c r="G44" s="332">
        <f t="shared" si="3"/>
        <v>324</v>
      </c>
      <c r="H44" s="300"/>
      <c r="I44" s="300"/>
      <c r="J44" s="319">
        <f aca="true" t="shared" si="4" ref="J44:O44">SUM(J5:J43)</f>
        <v>20</v>
      </c>
      <c r="K44" s="320">
        <f t="shared" si="4"/>
        <v>11</v>
      </c>
      <c r="L44" s="302">
        <f t="shared" si="4"/>
        <v>40</v>
      </c>
      <c r="M44" s="321">
        <f t="shared" si="4"/>
        <v>6</v>
      </c>
      <c r="N44" s="331">
        <f t="shared" si="4"/>
        <v>767</v>
      </c>
      <c r="O44" s="332">
        <f t="shared" si="4"/>
        <v>844</v>
      </c>
      <c r="P44" s="300"/>
      <c r="Q44" s="498"/>
      <c r="R44" s="319">
        <f aca="true" t="shared" si="5" ref="R44:W44">SUM(R5:R43)</f>
        <v>15</v>
      </c>
      <c r="S44" s="320">
        <f t="shared" si="5"/>
        <v>16</v>
      </c>
      <c r="T44" s="302">
        <f t="shared" si="5"/>
        <v>32</v>
      </c>
      <c r="U44" s="321">
        <f t="shared" si="5"/>
        <v>26</v>
      </c>
      <c r="V44" s="331">
        <f t="shared" si="5"/>
        <v>708</v>
      </c>
      <c r="W44" s="332">
        <f t="shared" si="5"/>
        <v>797</v>
      </c>
      <c r="X44" s="300"/>
    </row>
    <row r="45" spans="1:17" ht="13.5" thickTop="1">
      <c r="A45" s="308"/>
      <c r="B45" s="308"/>
      <c r="C45" s="308"/>
      <c r="D45" s="308"/>
      <c r="E45" s="308"/>
      <c r="F45" s="308"/>
      <c r="G45" s="138"/>
      <c r="H45" s="300"/>
      <c r="I45" s="300"/>
      <c r="J45" s="308"/>
      <c r="K45" s="308"/>
      <c r="L45" s="308"/>
      <c r="M45" s="308"/>
      <c r="N45" s="308"/>
      <c r="O45" s="138"/>
      <c r="P45" s="300"/>
      <c r="Q45" s="498"/>
    </row>
    <row r="46" spans="1:14" ht="11.25">
      <c r="A46" s="108"/>
      <c r="B46" s="108"/>
      <c r="C46" s="108"/>
      <c r="D46" s="108"/>
      <c r="E46" s="108"/>
      <c r="F46" s="108"/>
      <c r="J46" s="108"/>
      <c r="K46" s="108"/>
      <c r="L46" s="108"/>
      <c r="M46" s="108"/>
      <c r="N46" s="108"/>
    </row>
    <row r="47" spans="1:14" ht="11.25">
      <c r="A47" s="108"/>
      <c r="B47" s="108"/>
      <c r="C47" s="108"/>
      <c r="D47" s="108"/>
      <c r="E47" s="108"/>
      <c r="F47" s="108"/>
      <c r="J47" s="108"/>
      <c r="K47" s="108"/>
      <c r="L47" s="108"/>
      <c r="M47" s="108"/>
      <c r="N47" s="108"/>
    </row>
    <row r="48" spans="1:14" ht="11.25">
      <c r="A48" s="108"/>
      <c r="B48" s="108"/>
      <c r="C48" s="108"/>
      <c r="D48" s="108"/>
      <c r="E48" s="108"/>
      <c r="F48" s="108"/>
      <c r="J48" s="108"/>
      <c r="K48" s="108"/>
      <c r="L48" s="108"/>
      <c r="M48" s="108"/>
      <c r="N48" s="108"/>
    </row>
    <row r="49" spans="1:14" ht="12">
      <c r="A49" s="640"/>
      <c r="B49" s="640"/>
      <c r="C49" s="640"/>
      <c r="D49" s="108"/>
      <c r="E49" s="108"/>
      <c r="F49" s="108"/>
      <c r="L49" s="108"/>
      <c r="M49" s="108"/>
      <c r="N49" s="108"/>
    </row>
    <row r="50" spans="1:14" ht="12">
      <c r="A50" s="640"/>
      <c r="B50" s="640"/>
      <c r="C50" s="641"/>
      <c r="D50" s="108"/>
      <c r="E50" s="108"/>
      <c r="F50" s="108"/>
      <c r="L50" s="108"/>
      <c r="M50" s="108"/>
      <c r="N50" s="108"/>
    </row>
    <row r="51" spans="1:14" ht="12">
      <c r="A51" s="640"/>
      <c r="B51" s="640"/>
      <c r="C51" s="641"/>
      <c r="D51" s="108"/>
      <c r="E51" s="108"/>
      <c r="F51" s="108"/>
      <c r="L51" s="108"/>
      <c r="M51" s="108"/>
      <c r="N51" s="108"/>
    </row>
    <row r="52" spans="1:14" ht="14.25">
      <c r="A52" s="640"/>
      <c r="B52" s="640"/>
      <c r="C52" s="641"/>
      <c r="D52" s="642"/>
      <c r="E52" s="642"/>
      <c r="F52" s="298"/>
      <c r="L52" s="642"/>
      <c r="M52" s="642"/>
      <c r="N52" s="298"/>
    </row>
    <row r="53" spans="1:14" ht="12">
      <c r="A53" s="640"/>
      <c r="B53" s="640"/>
      <c r="C53" s="641"/>
      <c r="D53" s="222"/>
      <c r="E53" s="222"/>
      <c r="F53" s="222"/>
      <c r="L53" s="222"/>
      <c r="M53" s="222"/>
      <c r="N53" s="222"/>
    </row>
    <row r="54" spans="1:14" ht="11.25">
      <c r="A54" s="223"/>
      <c r="B54" s="224"/>
      <c r="C54" s="224"/>
      <c r="D54" s="224"/>
      <c r="E54" s="224"/>
      <c r="F54" s="224"/>
      <c r="J54" s="224"/>
      <c r="K54" s="224"/>
      <c r="L54" s="224"/>
      <c r="M54" s="224"/>
      <c r="N54" s="224"/>
    </row>
    <row r="55" spans="1:14" ht="12">
      <c r="A55" s="638"/>
      <c r="B55" s="638"/>
      <c r="C55" s="638"/>
      <c r="D55" s="639"/>
      <c r="E55" s="639"/>
      <c r="F55" s="299"/>
      <c r="L55" s="639"/>
      <c r="M55" s="639"/>
      <c r="N55" s="299"/>
    </row>
    <row r="56" spans="1:14" ht="12">
      <c r="A56" s="638"/>
      <c r="B56" s="638"/>
      <c r="C56" s="638"/>
      <c r="D56" s="639"/>
      <c r="E56" s="639"/>
      <c r="F56" s="299"/>
      <c r="L56" s="639"/>
      <c r="M56" s="639"/>
      <c r="N56" s="299"/>
    </row>
    <row r="57" spans="1:14" ht="12">
      <c r="A57" s="638"/>
      <c r="B57" s="638"/>
      <c r="C57" s="638"/>
      <c r="D57" s="639"/>
      <c r="E57" s="639"/>
      <c r="F57" s="299"/>
      <c r="L57" s="639"/>
      <c r="M57" s="639"/>
      <c r="N57" s="299"/>
    </row>
    <row r="58" spans="1:14" ht="16.5" customHeight="1">
      <c r="A58" s="638"/>
      <c r="B58" s="638"/>
      <c r="C58" s="638"/>
      <c r="D58" s="639"/>
      <c r="E58" s="639"/>
      <c r="F58" s="299"/>
      <c r="L58" s="639"/>
      <c r="M58" s="639"/>
      <c r="N58" s="299"/>
    </row>
    <row r="59" spans="1:14" ht="16.5" customHeight="1">
      <c r="A59" s="638"/>
      <c r="B59" s="638"/>
      <c r="C59" s="638"/>
      <c r="D59" s="639"/>
      <c r="E59" s="639"/>
      <c r="F59" s="299"/>
      <c r="L59" s="639"/>
      <c r="M59" s="639"/>
      <c r="N59" s="299"/>
    </row>
    <row r="60" spans="1:14" ht="21.75" customHeight="1">
      <c r="A60" s="638"/>
      <c r="B60" s="638"/>
      <c r="C60" s="638"/>
      <c r="D60" s="639"/>
      <c r="E60" s="639"/>
      <c r="F60" s="299"/>
      <c r="L60" s="639"/>
      <c r="M60" s="639"/>
      <c r="N60" s="299"/>
    </row>
    <row r="61" spans="1:14" ht="12">
      <c r="A61" s="638"/>
      <c r="B61" s="638"/>
      <c r="C61" s="638"/>
      <c r="D61" s="639"/>
      <c r="E61" s="639"/>
      <c r="F61" s="299"/>
      <c r="L61" s="639"/>
      <c r="M61" s="639"/>
      <c r="N61" s="299"/>
    </row>
    <row r="62" spans="1:14" ht="12">
      <c r="A62" s="638"/>
      <c r="B62" s="638"/>
      <c r="C62" s="638"/>
      <c r="D62" s="639"/>
      <c r="E62" s="639"/>
      <c r="F62" s="299"/>
      <c r="L62" s="639"/>
      <c r="M62" s="639"/>
      <c r="N62" s="299"/>
    </row>
    <row r="63" spans="1:14" ht="12">
      <c r="A63" s="638"/>
      <c r="B63" s="638"/>
      <c r="C63" s="638"/>
      <c r="D63" s="639"/>
      <c r="E63" s="639"/>
      <c r="F63" s="299"/>
      <c r="L63" s="639"/>
      <c r="M63" s="639"/>
      <c r="N63" s="299"/>
    </row>
    <row r="64" spans="1:14" ht="12">
      <c r="A64" s="638"/>
      <c r="B64" s="638"/>
      <c r="C64" s="638"/>
      <c r="D64" s="639"/>
      <c r="E64" s="639"/>
      <c r="F64" s="299"/>
      <c r="L64" s="639"/>
      <c r="M64" s="639"/>
      <c r="N64" s="299"/>
    </row>
    <row r="65" spans="1:14" ht="21.75" customHeight="1">
      <c r="A65" s="117"/>
      <c r="B65" s="117"/>
      <c r="C65" s="117"/>
      <c r="D65" s="117"/>
      <c r="E65" s="117"/>
      <c r="F65" s="117"/>
      <c r="J65" s="117"/>
      <c r="K65" s="117"/>
      <c r="L65" s="117"/>
      <c r="M65" s="117"/>
      <c r="N65" s="117"/>
    </row>
    <row r="66" spans="1:14" ht="11.25">
      <c r="A66" s="112"/>
      <c r="B66" s="112"/>
      <c r="C66" s="112"/>
      <c r="D66" s="112"/>
      <c r="E66" s="112"/>
      <c r="F66" s="112"/>
      <c r="J66" s="112"/>
      <c r="K66" s="112"/>
      <c r="L66" s="112"/>
      <c r="M66" s="112"/>
      <c r="N66" s="112"/>
    </row>
    <row r="67" spans="1:14" ht="11.25">
      <c r="A67" s="113"/>
      <c r="B67" s="113"/>
      <c r="C67" s="113"/>
      <c r="D67" s="113"/>
      <c r="E67" s="113"/>
      <c r="F67" s="113"/>
      <c r="J67" s="113"/>
      <c r="K67" s="113"/>
      <c r="L67" s="113"/>
      <c r="M67" s="113"/>
      <c r="N67" s="113"/>
    </row>
    <row r="68" spans="1:14" ht="11.25">
      <c r="A68" s="112"/>
      <c r="B68" s="112"/>
      <c r="C68" s="112"/>
      <c r="D68" s="112"/>
      <c r="E68" s="112"/>
      <c r="F68" s="112"/>
      <c r="J68" s="112"/>
      <c r="K68" s="112"/>
      <c r="L68" s="112"/>
      <c r="M68" s="112"/>
      <c r="N68" s="112"/>
    </row>
    <row r="69" spans="1:14" ht="11.25">
      <c r="A69" s="113"/>
      <c r="B69" s="113"/>
      <c r="C69" s="113"/>
      <c r="D69" s="113"/>
      <c r="E69" s="113"/>
      <c r="F69" s="113"/>
      <c r="J69" s="113"/>
      <c r="K69" s="113"/>
      <c r="L69" s="113"/>
      <c r="M69" s="113"/>
      <c r="N69" s="113"/>
    </row>
    <row r="70" spans="1:14" ht="11.25">
      <c r="A70" s="112"/>
      <c r="B70" s="112"/>
      <c r="C70" s="112"/>
      <c r="D70" s="112"/>
      <c r="E70" s="112"/>
      <c r="F70" s="112"/>
      <c r="J70" s="112"/>
      <c r="K70" s="112"/>
      <c r="L70" s="112"/>
      <c r="M70" s="112"/>
      <c r="N70" s="112"/>
    </row>
    <row r="71" spans="1:14" ht="11.25">
      <c r="A71" s="113"/>
      <c r="B71" s="113"/>
      <c r="C71" s="113"/>
      <c r="D71" s="113"/>
      <c r="E71" s="113"/>
      <c r="F71" s="113"/>
      <c r="J71" s="113"/>
      <c r="K71" s="113"/>
      <c r="L71" s="113"/>
      <c r="M71" s="113"/>
      <c r="N71" s="113"/>
    </row>
    <row r="72" spans="1:14" ht="11.25">
      <c r="A72" s="112"/>
      <c r="B72" s="112"/>
      <c r="C72" s="112"/>
      <c r="D72" s="112"/>
      <c r="E72" s="112"/>
      <c r="F72" s="112"/>
      <c r="J72" s="112"/>
      <c r="K72" s="112"/>
      <c r="L72" s="112"/>
      <c r="M72" s="112"/>
      <c r="N72" s="112"/>
    </row>
    <row r="73" spans="1:14" ht="11.25">
      <c r="A73" s="113"/>
      <c r="B73" s="113"/>
      <c r="C73" s="113"/>
      <c r="D73" s="113"/>
      <c r="E73" s="113"/>
      <c r="F73" s="113"/>
      <c r="J73" s="113"/>
      <c r="K73" s="113"/>
      <c r="L73" s="113"/>
      <c r="M73" s="113"/>
      <c r="N73" s="113"/>
    </row>
    <row r="74" spans="1:14" ht="11.25">
      <c r="A74" s="112"/>
      <c r="B74" s="112"/>
      <c r="C74" s="112"/>
      <c r="D74" s="112"/>
      <c r="E74" s="112"/>
      <c r="F74" s="112"/>
      <c r="J74" s="112"/>
      <c r="K74" s="112"/>
      <c r="L74" s="112"/>
      <c r="M74" s="112"/>
      <c r="N74" s="112"/>
    </row>
    <row r="75" spans="1:14" ht="11.25">
      <c r="A75" s="113"/>
      <c r="B75" s="113"/>
      <c r="C75" s="113"/>
      <c r="D75" s="113"/>
      <c r="E75" s="113"/>
      <c r="F75" s="113"/>
      <c r="J75" s="113"/>
      <c r="K75" s="113"/>
      <c r="L75" s="113"/>
      <c r="M75" s="113"/>
      <c r="N75" s="113"/>
    </row>
    <row r="76" spans="1:14" ht="11.25">
      <c r="A76" s="112"/>
      <c r="B76" s="112"/>
      <c r="C76" s="112"/>
      <c r="D76" s="112"/>
      <c r="E76" s="112"/>
      <c r="F76" s="112"/>
      <c r="J76" s="112"/>
      <c r="K76" s="112"/>
      <c r="L76" s="112"/>
      <c r="M76" s="112"/>
      <c r="N76" s="112"/>
    </row>
    <row r="77" spans="1:14" ht="11.25">
      <c r="A77" s="112"/>
      <c r="B77" s="112"/>
      <c r="C77" s="112"/>
      <c r="D77" s="112"/>
      <c r="E77" s="112"/>
      <c r="F77" s="112"/>
      <c r="J77" s="112"/>
      <c r="K77" s="112"/>
      <c r="L77" s="112"/>
      <c r="M77" s="112"/>
      <c r="N77" s="112"/>
    </row>
    <row r="78" spans="1:14" ht="16.5" customHeight="1">
      <c r="A78" s="119"/>
      <c r="B78" s="119"/>
      <c r="C78" s="119"/>
      <c r="D78" s="119"/>
      <c r="E78" s="119"/>
      <c r="F78" s="119"/>
      <c r="J78" s="119"/>
      <c r="K78" s="119"/>
      <c r="L78" s="119"/>
      <c r="M78" s="119"/>
      <c r="N78" s="119"/>
    </row>
    <row r="79" spans="1:14" ht="11.25">
      <c r="A79" s="108"/>
      <c r="B79" s="108"/>
      <c r="C79" s="108"/>
      <c r="D79" s="108"/>
      <c r="E79" s="108"/>
      <c r="F79" s="108"/>
      <c r="J79" s="108"/>
      <c r="K79" s="108"/>
      <c r="L79" s="108"/>
      <c r="M79" s="108"/>
      <c r="N79" s="108"/>
    </row>
    <row r="80" spans="1:14" ht="11.25">
      <c r="A80" s="108"/>
      <c r="B80" s="108"/>
      <c r="C80" s="108"/>
      <c r="D80" s="108"/>
      <c r="E80" s="108"/>
      <c r="F80" s="108"/>
      <c r="J80" s="108"/>
      <c r="K80" s="108"/>
      <c r="L80" s="108"/>
      <c r="M80" s="108"/>
      <c r="N80" s="108"/>
    </row>
    <row r="81" spans="1:14" ht="11.25">
      <c r="A81" s="116"/>
      <c r="B81" s="116"/>
      <c r="C81" s="116"/>
      <c r="D81" s="116"/>
      <c r="E81" s="116"/>
      <c r="F81" s="116"/>
      <c r="J81" s="116"/>
      <c r="K81" s="116"/>
      <c r="L81" s="116"/>
      <c r="M81" s="116"/>
      <c r="N81" s="116"/>
    </row>
    <row r="82" spans="1:14" ht="11.25">
      <c r="A82" s="108"/>
      <c r="B82" s="108"/>
      <c r="C82" s="108"/>
      <c r="D82" s="108"/>
      <c r="E82" s="108"/>
      <c r="F82" s="108"/>
      <c r="J82" s="108"/>
      <c r="K82" s="108"/>
      <c r="L82" s="108"/>
      <c r="M82" s="108"/>
      <c r="N82" s="108"/>
    </row>
    <row r="83" spans="1:14" ht="11.25">
      <c r="A83" s="117"/>
      <c r="B83" s="117"/>
      <c r="C83" s="117"/>
      <c r="D83" s="117"/>
      <c r="E83" s="117"/>
      <c r="F83" s="117"/>
      <c r="J83" s="117"/>
      <c r="K83" s="117"/>
      <c r="L83" s="117"/>
      <c r="M83" s="117"/>
      <c r="N83" s="117"/>
    </row>
    <row r="84" spans="1:14" ht="11.25">
      <c r="A84" s="112"/>
      <c r="B84" s="112"/>
      <c r="C84" s="112"/>
      <c r="D84" s="112"/>
      <c r="E84" s="112"/>
      <c r="F84" s="112"/>
      <c r="J84" s="112"/>
      <c r="K84" s="112"/>
      <c r="L84" s="112"/>
      <c r="M84" s="112"/>
      <c r="N84" s="112"/>
    </row>
    <row r="85" spans="1:14" ht="11.25">
      <c r="A85" s="113"/>
      <c r="B85" s="113"/>
      <c r="C85" s="113"/>
      <c r="D85" s="113"/>
      <c r="E85" s="113"/>
      <c r="F85" s="113"/>
      <c r="J85" s="113"/>
      <c r="K85" s="113"/>
      <c r="L85" s="113"/>
      <c r="M85" s="113"/>
      <c r="N85" s="113"/>
    </row>
    <row r="86" spans="1:14" ht="11.25">
      <c r="A86" s="112"/>
      <c r="B86" s="112"/>
      <c r="C86" s="112"/>
      <c r="D86" s="112"/>
      <c r="E86" s="112"/>
      <c r="F86" s="112"/>
      <c r="J86" s="112"/>
      <c r="K86" s="112"/>
      <c r="L86" s="112"/>
      <c r="M86" s="112"/>
      <c r="N86" s="112"/>
    </row>
    <row r="87" spans="1:14" ht="11.25">
      <c r="A87" s="113"/>
      <c r="B87" s="113"/>
      <c r="C87" s="113"/>
      <c r="D87" s="113"/>
      <c r="E87" s="113"/>
      <c r="F87" s="113"/>
      <c r="J87" s="113"/>
      <c r="K87" s="113"/>
      <c r="L87" s="113"/>
      <c r="M87" s="113"/>
      <c r="N87" s="113"/>
    </row>
    <row r="88" spans="1:14" ht="11.25">
      <c r="A88" s="112"/>
      <c r="B88" s="112"/>
      <c r="C88" s="112"/>
      <c r="D88" s="112"/>
      <c r="E88" s="112"/>
      <c r="F88" s="112"/>
      <c r="J88" s="112"/>
      <c r="K88" s="112"/>
      <c r="L88" s="112"/>
      <c r="M88" s="112"/>
      <c r="N88" s="112"/>
    </row>
    <row r="89" spans="1:14" ht="11.25">
      <c r="A89" s="113"/>
      <c r="B89" s="113"/>
      <c r="C89" s="113"/>
      <c r="D89" s="113"/>
      <c r="E89" s="113"/>
      <c r="F89" s="113"/>
      <c r="J89" s="113"/>
      <c r="K89" s="113"/>
      <c r="L89" s="113"/>
      <c r="M89" s="113"/>
      <c r="N89" s="113"/>
    </row>
    <row r="90" spans="1:14" ht="11.25">
      <c r="A90" s="112"/>
      <c r="B90" s="112"/>
      <c r="C90" s="112"/>
      <c r="D90" s="112"/>
      <c r="E90" s="112"/>
      <c r="F90" s="112"/>
      <c r="J90" s="112"/>
      <c r="K90" s="112"/>
      <c r="L90" s="112"/>
      <c r="M90" s="112"/>
      <c r="N90" s="112"/>
    </row>
    <row r="91" spans="1:14" ht="11.25">
      <c r="A91" s="113"/>
      <c r="B91" s="113"/>
      <c r="C91" s="113"/>
      <c r="D91" s="113"/>
      <c r="E91" s="113"/>
      <c r="F91" s="113"/>
      <c r="J91" s="113"/>
      <c r="K91" s="113"/>
      <c r="L91" s="113"/>
      <c r="M91" s="113"/>
      <c r="N91" s="113"/>
    </row>
    <row r="92" spans="1:14" ht="11.25">
      <c r="A92" s="112"/>
      <c r="B92" s="112"/>
      <c r="C92" s="112"/>
      <c r="D92" s="112"/>
      <c r="E92" s="112"/>
      <c r="F92" s="112"/>
      <c r="J92" s="112"/>
      <c r="K92" s="112"/>
      <c r="L92" s="112"/>
      <c r="M92" s="112"/>
      <c r="N92" s="112"/>
    </row>
    <row r="93" spans="1:14" ht="11.25">
      <c r="A93" s="113"/>
      <c r="B93" s="113"/>
      <c r="C93" s="113"/>
      <c r="D93" s="113"/>
      <c r="E93" s="113"/>
      <c r="F93" s="113"/>
      <c r="J93" s="113"/>
      <c r="K93" s="113"/>
      <c r="L93" s="113"/>
      <c r="M93" s="113"/>
      <c r="N93" s="113"/>
    </row>
    <row r="94" spans="1:14" ht="11.25">
      <c r="A94" s="112"/>
      <c r="B94" s="112"/>
      <c r="C94" s="112"/>
      <c r="D94" s="112"/>
      <c r="E94" s="112"/>
      <c r="F94" s="112"/>
      <c r="J94" s="112"/>
      <c r="K94" s="112"/>
      <c r="L94" s="112"/>
      <c r="M94" s="112"/>
      <c r="N94" s="112"/>
    </row>
    <row r="95" spans="1:14" ht="11.25">
      <c r="A95" s="112"/>
      <c r="B95" s="112"/>
      <c r="C95" s="112"/>
      <c r="D95" s="112"/>
      <c r="E95" s="112"/>
      <c r="F95" s="112"/>
      <c r="J95" s="112"/>
      <c r="K95" s="112"/>
      <c r="L95" s="112"/>
      <c r="M95" s="112"/>
      <c r="N95" s="112"/>
    </row>
  </sheetData>
  <mergeCells count="48">
    <mergeCell ref="L61:M61"/>
    <mergeCell ref="L62:M62"/>
    <mergeCell ref="L63:M63"/>
    <mergeCell ref="L64:M64"/>
    <mergeCell ref="L57:M57"/>
    <mergeCell ref="L58:M58"/>
    <mergeCell ref="L59:M59"/>
    <mergeCell ref="L60:M60"/>
    <mergeCell ref="L55:M55"/>
    <mergeCell ref="L56:M56"/>
    <mergeCell ref="A52:C52"/>
    <mergeCell ref="A51:C51"/>
    <mergeCell ref="D52:E52"/>
    <mergeCell ref="L52:M52"/>
    <mergeCell ref="A62:C62"/>
    <mergeCell ref="D62:E62"/>
    <mergeCell ref="A61:C61"/>
    <mergeCell ref="D61:E61"/>
    <mergeCell ref="A64:C64"/>
    <mergeCell ref="D64:E64"/>
    <mergeCell ref="A63:C63"/>
    <mergeCell ref="D63:E63"/>
    <mergeCell ref="D60:E60"/>
    <mergeCell ref="A59:C59"/>
    <mergeCell ref="D59:E59"/>
    <mergeCell ref="A58:C58"/>
    <mergeCell ref="D58:E58"/>
    <mergeCell ref="A60:C60"/>
    <mergeCell ref="A57:C57"/>
    <mergeCell ref="D57:E57"/>
    <mergeCell ref="H11:H29"/>
    <mergeCell ref="A56:C56"/>
    <mergeCell ref="D56:E56"/>
    <mergeCell ref="A55:C55"/>
    <mergeCell ref="D55:E55"/>
    <mergeCell ref="A53:C53"/>
    <mergeCell ref="A49:C49"/>
    <mergeCell ref="A50:C50"/>
    <mergeCell ref="A1:X2"/>
    <mergeCell ref="R3:V3"/>
    <mergeCell ref="W3:W4"/>
    <mergeCell ref="X11:X29"/>
    <mergeCell ref="U11:U29"/>
    <mergeCell ref="G3:G4"/>
    <mergeCell ref="B3:F3"/>
    <mergeCell ref="J3:N3"/>
    <mergeCell ref="O3:O4"/>
    <mergeCell ref="P11:P29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Educación, Ciencia y Tecnología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vandrada</dc:creator>
  <cp:keywords/>
  <dc:description/>
  <cp:lastModifiedBy>aliebrecht</cp:lastModifiedBy>
  <cp:lastPrinted>2015-12-22T20:10:21Z</cp:lastPrinted>
  <dcterms:created xsi:type="dcterms:W3CDTF">2006-02-27T14:17:37Z</dcterms:created>
  <dcterms:modified xsi:type="dcterms:W3CDTF">2016-07-18T13:18:38Z</dcterms:modified>
  <cp:category/>
  <cp:version/>
  <cp:contentType/>
  <cp:contentStatus/>
</cp:coreProperties>
</file>